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100" windowHeight="12375" tabRatio="534" activeTab="4"/>
  </bookViews>
  <sheets>
    <sheet name="汇总" sheetId="1" r:id="rId1"/>
    <sheet name="1层外立面" sheetId="5" r:id="rId2"/>
    <sheet name="2层" sheetId="8" r:id="rId3"/>
    <sheet name="3层加建" sheetId="9" r:id="rId4"/>
    <sheet name="专项费用" sheetId="11" r:id="rId5"/>
  </sheets>
  <externalReferences>
    <externalReference r:id="rId6"/>
    <externalReference r:id="rId7"/>
  </externalReferences>
  <definedNames>
    <definedName name="_xlnm._FilterDatabase" localSheetId="1" hidden="1">'1层外立面'!$A$2:$E$33</definedName>
    <definedName name="_xlnm._FilterDatabase" localSheetId="2" hidden="1">'2层'!$A$2:$E$58</definedName>
    <definedName name="_xlnm._FilterDatabase" localSheetId="3" hidden="1">'3层加建'!$A$2:$E$27</definedName>
    <definedName name="__?">#REF!</definedName>
    <definedName name="__??????">#REF!</definedName>
    <definedName name="_14_??????">#REF!</definedName>
    <definedName name="_4_?">#REF!</definedName>
    <definedName name="_7_?">#REF!</definedName>
    <definedName name="_8_??????">#REF!</definedName>
    <definedName name="a">#REF!</definedName>
    <definedName name="aa">#REF!</definedName>
    <definedName name="a我">#REF!</definedName>
    <definedName name="cost">#REF!</definedName>
    <definedName name="Database">'[1]资产评估结果分类汇总表 (2)'!$A$6:$H$71</definedName>
    <definedName name="JJ">#REF!</definedName>
    <definedName name="LL">#REF!</definedName>
    <definedName name="mm">#REF!</definedName>
    <definedName name="oo">#REF!</definedName>
    <definedName name="PRCGAAP">#REF!</definedName>
    <definedName name="PRCGAAP2">#REF!</definedName>
    <definedName name="_xlnm.Print_Area" localSheetId="1">'1层外立面'!$A$1:$E$33</definedName>
    <definedName name="_xlnm.Print_Area" localSheetId="2">'2层'!$A$1:$E$58</definedName>
    <definedName name="_xlnm.Print_Area" localSheetId="3">'3层加建'!$A$1:$E$27</definedName>
    <definedName name="_xlnm.Print_Area" localSheetId="0">汇总!$A$1:$I$12</definedName>
    <definedName name="_xlnm.Print_Area" localSheetId="4">专项费用!$A$1:$E$8</definedName>
    <definedName name="_xlnm.Print_Area">#REF!</definedName>
    <definedName name="Print_Area_MI">#REF!</definedName>
    <definedName name="_xlnm.Print_Titles" localSheetId="1">'1层外立面'!$1:$2</definedName>
    <definedName name="_xlnm.Print_Titles" localSheetId="2">'2层'!$1:$2</definedName>
    <definedName name="_xlnm.Print_Titles" localSheetId="3">'3层加建'!$1:$2</definedName>
    <definedName name="qa">#REF!</definedName>
    <definedName name="qb">#REF!</definedName>
    <definedName name="q我">#REF!</definedName>
    <definedName name="UFPrn20090407111547">#REF!</definedName>
    <definedName name="UFPrn20090407111548">#REF!</definedName>
    <definedName name="Work_Program_By_Area_List">#REF!</definedName>
    <definedName name="报表">#REF!</definedName>
    <definedName name="多">#REF!</definedName>
    <definedName name="附着物">#REF!</definedName>
    <definedName name="构筑物">#REF!</definedName>
    <definedName name="机器">#REF!</definedName>
    <definedName name="今年">2002.3</definedName>
    <definedName name="门市">'[2]资产评估结果分类汇总表 (2)'!$A$6:$H$71</definedName>
    <definedName name="年初短期投资">#REF!</definedName>
    <definedName name="年初货币资金">#REF!</definedName>
    <definedName name="年初应收票据">#REF!</definedName>
    <definedName name="王琦">#REF!</definedName>
    <definedName name="我">#REF!</definedName>
    <definedName name="전">#REF!</definedName>
    <definedName name="주택사업본부">#REF!</definedName>
    <definedName name="철구사업본부">#REF!</definedName>
  </definedNames>
  <calcPr calcId="144525"/>
</workbook>
</file>

<file path=xl/sharedStrings.xml><?xml version="1.0" encoding="utf-8"?>
<sst xmlns="http://schemas.openxmlformats.org/spreadsheetml/2006/main" count="393" uniqueCount="256">
  <si>
    <t>拆除物残值评估结果汇总表</t>
  </si>
  <si>
    <r>
      <rPr>
        <sz val="11"/>
        <rFont val="宋体"/>
        <charset val="134"/>
      </rPr>
      <t>评估基准日：</t>
    </r>
    <r>
      <rPr>
        <sz val="11"/>
        <rFont val="Times New Roman"/>
        <charset val="134"/>
      </rPr>
      <t>2023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03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10</t>
    </r>
    <r>
      <rPr>
        <sz val="11"/>
        <rFont val="宋体"/>
        <charset val="134"/>
      </rPr>
      <t>日</t>
    </r>
  </si>
  <si>
    <r>
      <rPr>
        <b/>
        <sz val="11"/>
        <rFont val="宋体"/>
        <charset val="134"/>
      </rPr>
      <t>评估委托人：眉山市东坡区文化馆</t>
    </r>
  </si>
  <si>
    <t>金额单位：人民币元取整</t>
  </si>
  <si>
    <r>
      <rPr>
        <sz val="11"/>
        <rFont val="宋体"/>
        <charset val="134"/>
      </rPr>
      <t>序号</t>
    </r>
  </si>
  <si>
    <r>
      <rPr>
        <sz val="11"/>
        <rFont val="宋体"/>
        <charset val="134"/>
      </rPr>
      <t>项目名称</t>
    </r>
  </si>
  <si>
    <r>
      <rPr>
        <sz val="11"/>
        <rFont val="宋体"/>
        <charset val="134"/>
      </rPr>
      <t>计量单位</t>
    </r>
  </si>
  <si>
    <r>
      <rPr>
        <sz val="11"/>
        <rFont val="宋体"/>
        <charset val="134"/>
      </rPr>
      <t>数量</t>
    </r>
  </si>
  <si>
    <r>
      <rPr>
        <sz val="11"/>
        <rFont val="宋体"/>
        <charset val="134"/>
      </rPr>
      <t>变现收入</t>
    </r>
    <r>
      <rPr>
        <sz val="11"/>
        <rFont val="Times New Roman"/>
        <charset val="134"/>
      </rPr>
      <t>A</t>
    </r>
  </si>
  <si>
    <r>
      <rPr>
        <sz val="11"/>
        <rFont val="宋体"/>
        <charset val="134"/>
      </rPr>
      <t>拆除费</t>
    </r>
    <r>
      <rPr>
        <sz val="11"/>
        <rFont val="Times New Roman"/>
        <charset val="134"/>
      </rPr>
      <t>B</t>
    </r>
  </si>
  <si>
    <t>清运费C</t>
  </si>
  <si>
    <t>拆运费合计D=B+C</t>
  </si>
  <si>
    <r>
      <rPr>
        <sz val="11"/>
        <rFont val="宋体"/>
        <charset val="134"/>
      </rPr>
      <t>净残值收入</t>
    </r>
    <r>
      <rPr>
        <sz val="11"/>
        <rFont val="Times New Roman"/>
        <charset val="134"/>
      </rPr>
      <t>E=A-D</t>
    </r>
  </si>
  <si>
    <r>
      <rPr>
        <sz val="11"/>
        <rFont val="Times New Roman"/>
        <charset val="134"/>
      </rPr>
      <t>1</t>
    </r>
    <r>
      <rPr>
        <sz val="11"/>
        <rFont val="宋体"/>
        <charset val="134"/>
      </rPr>
      <t>层外立面拆除物</t>
    </r>
  </si>
  <si>
    <r>
      <rPr>
        <sz val="11"/>
        <rFont val="Times New Roman"/>
        <charset val="134"/>
      </rPr>
      <t>2</t>
    </r>
    <r>
      <rPr>
        <sz val="11"/>
        <rFont val="宋体"/>
        <charset val="134"/>
      </rPr>
      <t>层拆除物</t>
    </r>
  </si>
  <si>
    <r>
      <rPr>
        <sz val="11"/>
        <rFont val="Times New Roman"/>
        <charset val="134"/>
      </rPr>
      <t>3</t>
    </r>
    <r>
      <rPr>
        <sz val="11"/>
        <rFont val="宋体"/>
        <charset val="134"/>
      </rPr>
      <t>层加建房屋拆除物</t>
    </r>
  </si>
  <si>
    <t>拆除专项费用</t>
  </si>
  <si>
    <t>项</t>
  </si>
  <si>
    <t>合  计</t>
  </si>
  <si>
    <t>说明：1、三层房屋，无电梯，平面面积大，房屋周边多树木阻挡，吊车无法直接吊装到运输车辆，需放至地面装车。</t>
  </si>
  <si>
    <t xml:space="preserve">     2、报告使用人应提示公开拍卖的竞买人进行实地查勘，按拟拆除资产现状、运输条件竞价，不受本报告描述影响。且买受人不能以拟拆除资产数量、材质、规格的不完全一致而撤销购买。</t>
  </si>
  <si>
    <t>评估机构：四川兴元房地产土地资产评估有限公司</t>
  </si>
  <si>
    <t>填表日期：</t>
  </si>
  <si>
    <t>1层外立面拆除物清单</t>
  </si>
  <si>
    <t>序号</t>
  </si>
  <si>
    <t>名称</t>
  </si>
  <si>
    <r>
      <rPr>
        <sz val="12"/>
        <rFont val="宋体"/>
        <charset val="134"/>
      </rPr>
      <t>概况</t>
    </r>
  </si>
  <si>
    <t>一</t>
  </si>
  <si>
    <t>南外立面</t>
  </si>
  <si>
    <t>铁花大门</t>
  </si>
  <si>
    <r>
      <rPr>
        <sz val="12"/>
        <rFont val="宋体"/>
        <charset val="134"/>
      </rPr>
      <t>上下轨道，长</t>
    </r>
    <r>
      <rPr>
        <sz val="12"/>
        <rFont val="Times New Roman"/>
        <charset val="134"/>
      </rPr>
      <t>6.9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2.3</t>
    </r>
    <r>
      <rPr>
        <sz val="12"/>
        <rFont val="宋体"/>
        <charset val="134"/>
      </rPr>
      <t>米</t>
    </r>
    <r>
      <rPr>
        <sz val="12"/>
        <rFont val="宋体"/>
        <charset val="134"/>
      </rPr>
      <t>，不锈钢</t>
    </r>
  </si>
  <si>
    <t>平方米</t>
  </si>
  <si>
    <t>LED显示屏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</si>
  <si>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6.9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0.8</t>
    </r>
    <r>
      <rPr>
        <sz val="12"/>
        <rFont val="宋体"/>
        <charset val="134"/>
      </rPr>
      <t>米</t>
    </r>
  </si>
  <si>
    <t>服务中心铭牌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</si>
  <si>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10.9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2.9</t>
    </r>
    <r>
      <rPr>
        <sz val="12"/>
        <rFont val="宋体"/>
        <charset val="134"/>
      </rPr>
      <t>米</t>
    </r>
    <r>
      <rPr>
        <sz val="12"/>
        <rFont val="宋体"/>
        <charset val="134"/>
      </rPr>
      <t>，不锈钢</t>
    </r>
  </si>
  <si>
    <t>服务中心玻璃大门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</si>
  <si>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6.9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2.3</t>
    </r>
    <r>
      <rPr>
        <sz val="12"/>
        <rFont val="宋体"/>
        <charset val="134"/>
      </rPr>
      <t>米，无感应，不锈钢包边</t>
    </r>
  </si>
  <si>
    <t>便民服务玻璃门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</si>
  <si>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3.2</t>
    </r>
    <r>
      <rPr>
        <sz val="12"/>
        <rFont val="宋体"/>
        <charset val="134"/>
      </rPr>
      <t>米、高</t>
    </r>
    <r>
      <rPr>
        <sz val="12"/>
        <rFont val="Times New Roman"/>
        <charset val="134"/>
      </rPr>
      <t>2.2</t>
    </r>
    <r>
      <rPr>
        <sz val="12"/>
        <rFont val="宋体"/>
        <charset val="134"/>
      </rPr>
      <t>米，不锈钢梁高</t>
    </r>
    <r>
      <rPr>
        <sz val="12"/>
        <rFont val="Times New Roman"/>
        <charset val="134"/>
      </rPr>
      <t>0.2</t>
    </r>
    <r>
      <rPr>
        <sz val="12"/>
        <rFont val="宋体"/>
        <charset val="134"/>
      </rPr>
      <t>米</t>
    </r>
  </si>
  <si>
    <t>便民服务铭牌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</si>
  <si>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3.5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0.6</t>
    </r>
    <r>
      <rPr>
        <sz val="12"/>
        <rFont val="宋体"/>
        <charset val="134"/>
      </rPr>
      <t>米，不锈钢</t>
    </r>
  </si>
  <si>
    <t>便民服务玻璃窗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</si>
  <si>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3.25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2.35</t>
    </r>
    <r>
      <rPr>
        <sz val="12"/>
        <rFont val="宋体"/>
        <charset val="134"/>
      </rPr>
      <t>米，不锈钢包边</t>
    </r>
  </si>
  <si>
    <t>彩钢棚</t>
  </si>
  <si>
    <r>
      <rPr>
        <sz val="12"/>
        <rFont val="宋体"/>
        <charset val="134"/>
      </rPr>
      <t>彩钢拉结，长</t>
    </r>
    <r>
      <rPr>
        <sz val="12"/>
        <rFont val="Times New Roman"/>
        <charset val="134"/>
      </rPr>
      <t>14.4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2.38</t>
    </r>
    <r>
      <rPr>
        <sz val="12"/>
        <rFont val="宋体"/>
        <charset val="134"/>
      </rPr>
      <t>米</t>
    </r>
  </si>
  <si>
    <t>塑钢窗有螺纹钢护栏</t>
  </si>
  <si>
    <r>
      <rPr>
        <sz val="12"/>
        <rFont val="Times New Roman"/>
        <charset val="134"/>
      </rPr>
      <t>7</t>
    </r>
    <r>
      <rPr>
        <sz val="12"/>
        <rFont val="宋体"/>
        <charset val="134"/>
      </rPr>
      <t>个，竖</t>
    </r>
    <r>
      <rPr>
        <sz val="12"/>
        <rFont val="Times New Roman"/>
        <charset val="134"/>
      </rPr>
      <t>φ6</t>
    </r>
    <r>
      <rPr>
        <sz val="12"/>
        <rFont val="宋体"/>
        <charset val="134"/>
      </rPr>
      <t>横</t>
    </r>
    <r>
      <rPr>
        <sz val="12"/>
        <rFont val="Times New Roman"/>
        <charset val="134"/>
      </rPr>
      <t>φ4cm</t>
    </r>
    <r>
      <rPr>
        <sz val="12"/>
        <rFont val="宋体"/>
        <charset val="134"/>
      </rPr>
      <t>螺纹钢护栏，</t>
    </r>
    <r>
      <rPr>
        <sz val="12"/>
        <rFont val="Times New Roman"/>
        <charset val="134"/>
      </rPr>
      <t>6cm</t>
    </r>
    <r>
      <rPr>
        <sz val="12"/>
        <rFont val="宋体"/>
        <charset val="134"/>
      </rPr>
      <t>钢管护栏</t>
    </r>
  </si>
  <si>
    <t>塑钢窗不带螺纹钢</t>
  </si>
  <si>
    <r>
      <rPr>
        <sz val="12"/>
        <rFont val="Times New Roman"/>
        <charset val="134"/>
      </rPr>
      <t>4</t>
    </r>
    <r>
      <rPr>
        <sz val="12"/>
        <rFont val="宋体"/>
        <charset val="134"/>
      </rPr>
      <t>个，</t>
    </r>
    <r>
      <rPr>
        <sz val="12"/>
        <rFont val="Times New Roman"/>
        <charset val="134"/>
      </rPr>
      <t>6cm</t>
    </r>
    <r>
      <rPr>
        <sz val="12"/>
        <rFont val="宋体"/>
        <charset val="134"/>
      </rPr>
      <t>钢管护栏</t>
    </r>
  </si>
  <si>
    <t>二</t>
  </si>
  <si>
    <t>西外立面</t>
  </si>
  <si>
    <r>
      <rPr>
        <sz val="12"/>
        <rFont val="Times New Roman"/>
        <charset val="134"/>
      </rPr>
      <t>6</t>
    </r>
    <r>
      <rPr>
        <sz val="12"/>
        <rFont val="宋体"/>
        <charset val="134"/>
      </rPr>
      <t>个</t>
    </r>
    <r>
      <rPr>
        <sz val="12"/>
        <rFont val="Times New Roman"/>
        <charset val="134"/>
      </rPr>
      <t>,</t>
    </r>
    <r>
      <rPr>
        <sz val="12"/>
        <rFont val="宋体"/>
        <charset val="134"/>
      </rPr>
      <t>竖</t>
    </r>
    <r>
      <rPr>
        <sz val="12"/>
        <rFont val="Times New Roman"/>
        <charset val="134"/>
      </rPr>
      <t>φ6</t>
    </r>
    <r>
      <rPr>
        <sz val="12"/>
        <rFont val="宋体"/>
        <charset val="134"/>
      </rPr>
      <t>横</t>
    </r>
    <r>
      <rPr>
        <sz val="12"/>
        <rFont val="Times New Roman"/>
        <charset val="134"/>
      </rPr>
      <t>φ4cm</t>
    </r>
    <r>
      <rPr>
        <sz val="12"/>
        <rFont val="宋体"/>
        <charset val="134"/>
      </rPr>
      <t>螺纹钢护栏，</t>
    </r>
    <r>
      <rPr>
        <sz val="12"/>
        <rFont val="Times New Roman"/>
        <charset val="134"/>
      </rPr>
      <t>6cm</t>
    </r>
    <r>
      <rPr>
        <sz val="12"/>
        <rFont val="宋体"/>
        <charset val="134"/>
      </rPr>
      <t>钢管护栏</t>
    </r>
  </si>
  <si>
    <t>卷帘门</t>
  </si>
  <si>
    <r>
      <rPr>
        <sz val="12"/>
        <rFont val="宋体"/>
        <charset val="134"/>
      </rPr>
      <t>铁皮，长</t>
    </r>
    <r>
      <rPr>
        <sz val="12"/>
        <rFont val="Times New Roman"/>
        <charset val="134"/>
      </rPr>
      <t>3.47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3.55</t>
    </r>
    <r>
      <rPr>
        <sz val="12"/>
        <rFont val="宋体"/>
        <charset val="134"/>
      </rPr>
      <t>米，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扇</t>
    </r>
  </si>
  <si>
    <t>雨棚</t>
  </si>
  <si>
    <r>
      <rPr>
        <sz val="12"/>
        <rFont val="宋体"/>
        <charset val="134"/>
      </rPr>
      <t>彩钢</t>
    </r>
    <r>
      <rPr>
        <sz val="12"/>
        <rFont val="微软雅黑"/>
        <charset val="134"/>
      </rPr>
      <t>拉结</t>
    </r>
    <r>
      <rPr>
        <sz val="12"/>
        <rFont val="宋体"/>
        <charset val="134"/>
      </rPr>
      <t>，长</t>
    </r>
    <r>
      <rPr>
        <sz val="12"/>
        <rFont val="Times New Roman"/>
        <charset val="134"/>
      </rPr>
      <t>4.5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0.6</t>
    </r>
    <r>
      <rPr>
        <sz val="12"/>
        <rFont val="宋体"/>
        <charset val="134"/>
      </rPr>
      <t>米</t>
    </r>
  </si>
  <si>
    <t>三</t>
  </si>
  <si>
    <t>北外立面</t>
  </si>
  <si>
    <r>
      <rPr>
        <sz val="12"/>
        <rFont val="Times New Roman"/>
        <charset val="134"/>
      </rPr>
      <t>12</t>
    </r>
    <r>
      <rPr>
        <sz val="12"/>
        <rFont val="宋体"/>
        <charset val="134"/>
      </rPr>
      <t>个</t>
    </r>
    <r>
      <rPr>
        <sz val="12"/>
        <rFont val="Times New Roman"/>
        <charset val="134"/>
      </rPr>
      <t>,φ4</t>
    </r>
    <r>
      <rPr>
        <sz val="12"/>
        <rFont val="宋体"/>
        <charset val="134"/>
      </rPr>
      <t>螺纹钢护栏，</t>
    </r>
    <r>
      <rPr>
        <sz val="12"/>
        <rFont val="Times New Roman"/>
        <charset val="134"/>
      </rPr>
      <t>6cm</t>
    </r>
    <r>
      <rPr>
        <sz val="12"/>
        <rFont val="宋体"/>
        <charset val="134"/>
      </rPr>
      <t>钢管护栏</t>
    </r>
  </si>
  <si>
    <r>
      <rPr>
        <sz val="12"/>
        <rFont val="Times New Roman"/>
        <charset val="134"/>
      </rPr>
      <t>4</t>
    </r>
    <r>
      <rPr>
        <sz val="12"/>
        <rFont val="宋体"/>
        <charset val="134"/>
      </rPr>
      <t>个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6cm</t>
    </r>
    <r>
      <rPr>
        <sz val="12"/>
        <rFont val="宋体"/>
        <charset val="134"/>
      </rPr>
      <t>钢管护栏</t>
    </r>
  </si>
  <si>
    <t>服务中心玻璃后门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</si>
  <si>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6.9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3.6</t>
    </r>
    <r>
      <rPr>
        <sz val="12"/>
        <rFont val="宋体"/>
        <charset val="134"/>
      </rPr>
      <t>米，不锈钢包边</t>
    </r>
  </si>
  <si>
    <t>小雨棚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</si>
  <si>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2.43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0.65</t>
    </r>
    <r>
      <rPr>
        <sz val="12"/>
        <rFont val="宋体"/>
        <charset val="134"/>
      </rPr>
      <t>米</t>
    </r>
  </si>
  <si>
    <t>四</t>
  </si>
  <si>
    <t>东外立面</t>
  </si>
  <si>
    <r>
      <rPr>
        <sz val="12"/>
        <rFont val="Times New Roman"/>
        <charset val="134"/>
      </rPr>
      <t>2</t>
    </r>
    <r>
      <rPr>
        <sz val="12"/>
        <rFont val="宋体"/>
        <charset val="134"/>
      </rPr>
      <t>个</t>
    </r>
    <r>
      <rPr>
        <sz val="12"/>
        <rFont val="Times New Roman"/>
        <charset val="134"/>
      </rPr>
      <t>,φ4</t>
    </r>
    <r>
      <rPr>
        <sz val="12"/>
        <rFont val="宋体"/>
        <charset val="134"/>
      </rPr>
      <t>螺纹钢护栏，</t>
    </r>
    <r>
      <rPr>
        <sz val="12"/>
        <rFont val="Times New Roman"/>
        <charset val="134"/>
      </rPr>
      <t>6cm</t>
    </r>
    <r>
      <rPr>
        <sz val="12"/>
        <rFont val="宋体"/>
        <charset val="134"/>
      </rPr>
      <t>钢管护栏</t>
    </r>
  </si>
  <si>
    <r>
      <rPr>
        <sz val="12"/>
        <rFont val="Times New Roman"/>
        <charset val="134"/>
      </rPr>
      <t>5</t>
    </r>
    <r>
      <rPr>
        <sz val="12"/>
        <rFont val="宋体"/>
        <charset val="134"/>
      </rPr>
      <t>个，</t>
    </r>
    <r>
      <rPr>
        <sz val="12"/>
        <rFont val="Times New Roman"/>
        <charset val="134"/>
      </rPr>
      <t>6cm</t>
    </r>
    <r>
      <rPr>
        <sz val="12"/>
        <rFont val="宋体"/>
        <charset val="134"/>
      </rPr>
      <t>钢管护栏</t>
    </r>
  </si>
  <si>
    <t>玻璃门</t>
  </si>
  <si>
    <r>
      <rPr>
        <sz val="12"/>
        <rFont val="宋体"/>
        <charset val="134"/>
      </rPr>
      <t>不动产登记中心，长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米、高</t>
    </r>
    <r>
      <rPr>
        <sz val="12"/>
        <rFont val="Times New Roman"/>
        <charset val="134"/>
      </rPr>
      <t>3.63</t>
    </r>
    <r>
      <rPr>
        <sz val="12"/>
        <rFont val="宋体"/>
        <charset val="134"/>
      </rPr>
      <t>米</t>
    </r>
  </si>
  <si>
    <r>
      <rPr>
        <sz val="12"/>
        <rFont val="宋体"/>
        <charset val="134"/>
      </rPr>
      <t>不动产登记中心，铁皮，门长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米、高</t>
    </r>
    <r>
      <rPr>
        <sz val="12"/>
        <rFont val="Times New Roman"/>
        <charset val="134"/>
      </rPr>
      <t>3.63</t>
    </r>
    <r>
      <rPr>
        <sz val="12"/>
        <rFont val="宋体"/>
        <charset val="134"/>
      </rPr>
      <t>米</t>
    </r>
  </si>
  <si>
    <r>
      <rPr>
        <sz val="12"/>
        <rFont val="宋体"/>
        <charset val="134"/>
      </rPr>
      <t>不动产登记中心，长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米、高</t>
    </r>
    <r>
      <rPr>
        <sz val="12"/>
        <rFont val="Times New Roman"/>
        <charset val="134"/>
      </rPr>
      <t>0.3</t>
    </r>
    <r>
      <rPr>
        <sz val="12"/>
        <rFont val="宋体"/>
        <charset val="134"/>
      </rPr>
      <t>米</t>
    </r>
  </si>
  <si>
    <r>
      <rPr>
        <sz val="12"/>
        <rFont val="宋体"/>
        <charset val="134"/>
      </rPr>
      <t>铁架塑料棚，长</t>
    </r>
    <r>
      <rPr>
        <sz val="12"/>
        <rFont val="Times New Roman"/>
        <charset val="134"/>
      </rPr>
      <t>5</t>
    </r>
    <r>
      <rPr>
        <sz val="12"/>
        <rFont val="宋体"/>
        <charset val="134"/>
      </rPr>
      <t>米、宽</t>
    </r>
    <r>
      <rPr>
        <sz val="12"/>
        <rFont val="Times New Roman"/>
        <charset val="134"/>
      </rPr>
      <t>1.45</t>
    </r>
    <r>
      <rPr>
        <sz val="12"/>
        <rFont val="宋体"/>
        <charset val="134"/>
      </rPr>
      <t>米</t>
    </r>
  </si>
  <si>
    <t>警务竖牌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</si>
  <si>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米、宽</t>
    </r>
    <r>
      <rPr>
        <sz val="12"/>
        <rFont val="Times New Roman"/>
        <charset val="134"/>
      </rPr>
      <t>0.5</t>
    </r>
    <r>
      <rPr>
        <sz val="12"/>
        <rFont val="宋体"/>
        <charset val="134"/>
      </rPr>
      <t>米、厚</t>
    </r>
    <r>
      <rPr>
        <sz val="12"/>
        <rFont val="Times New Roman"/>
        <charset val="134"/>
      </rPr>
      <t>0.15</t>
    </r>
    <r>
      <rPr>
        <sz val="12"/>
        <rFont val="宋体"/>
        <charset val="134"/>
      </rPr>
      <t>米</t>
    </r>
  </si>
  <si>
    <t>防盗门</t>
  </si>
  <si>
    <r>
      <rPr>
        <sz val="12"/>
        <rFont val="宋体"/>
        <charset val="134"/>
      </rPr>
      <t>宽</t>
    </r>
    <r>
      <rPr>
        <sz val="12"/>
        <rFont val="Times New Roman"/>
        <charset val="134"/>
      </rPr>
      <t>1.1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米，含边框</t>
    </r>
  </si>
  <si>
    <t>扇</t>
  </si>
  <si>
    <t>2层拆除物清单</t>
  </si>
  <si>
    <t>北面外墙</t>
  </si>
  <si>
    <t>拉结雨棚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</si>
  <si>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8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米，彩钢</t>
    </r>
  </si>
  <si>
    <t>南面外侧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</si>
  <si>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45.68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3.7</t>
    </r>
    <r>
      <rPr>
        <sz val="12"/>
        <rFont val="宋体"/>
        <charset val="134"/>
      </rPr>
      <t>米，均高</t>
    </r>
    <r>
      <rPr>
        <sz val="12"/>
        <rFont val="Times New Roman"/>
        <charset val="134"/>
      </rPr>
      <t>2.2</t>
    </r>
    <r>
      <rPr>
        <sz val="12"/>
        <rFont val="宋体"/>
        <charset val="134"/>
      </rPr>
      <t>米</t>
    </r>
  </si>
  <si>
    <t>东南角彩钢棚</t>
  </si>
  <si>
    <r>
      <rPr>
        <sz val="12"/>
        <rFont val="宋体"/>
        <charset val="134"/>
      </rPr>
      <t>不规则多边形，均高</t>
    </r>
    <r>
      <rPr>
        <sz val="12"/>
        <rFont val="Times New Roman"/>
        <charset val="134"/>
      </rPr>
      <t>2.2</t>
    </r>
    <r>
      <rPr>
        <sz val="12"/>
        <rFont val="宋体"/>
        <charset val="134"/>
      </rPr>
      <t>米</t>
    </r>
  </si>
  <si>
    <t>旗杆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</si>
  <si>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米，不锈钢</t>
    </r>
  </si>
  <si>
    <t>根</t>
  </si>
  <si>
    <t>1楼南北门厅</t>
  </si>
  <si>
    <t>南面门厅楼梯扶手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</si>
  <si>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34.4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米，不锈钢管</t>
    </r>
  </si>
  <si>
    <t>米</t>
  </si>
  <si>
    <t>南面门卫室玻璃顶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</si>
  <si>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5.7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2.3</t>
    </r>
    <r>
      <rPr>
        <sz val="12"/>
        <rFont val="宋体"/>
        <charset val="134"/>
      </rPr>
      <t>米</t>
    </r>
  </si>
  <si>
    <t>南面门卫室门窗</t>
  </si>
  <si>
    <r>
      <rPr>
        <sz val="12"/>
        <rFont val="宋体"/>
        <charset val="134"/>
      </rPr>
      <t>宽</t>
    </r>
    <r>
      <rPr>
        <sz val="12"/>
        <rFont val="Times New Roman"/>
        <charset val="134"/>
      </rPr>
      <t>2.3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2.8</t>
    </r>
    <r>
      <rPr>
        <sz val="12"/>
        <rFont val="宋体"/>
        <charset val="134"/>
      </rPr>
      <t>米，塑钢窗、防盗门</t>
    </r>
  </si>
  <si>
    <t>北面内玻璃门</t>
  </si>
  <si>
    <r>
      <rPr>
        <sz val="12"/>
        <rFont val="Times New Roman"/>
        <charset val="134"/>
      </rPr>
      <t>4.36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3.67</t>
    </r>
    <r>
      <rPr>
        <sz val="12"/>
        <rFont val="宋体"/>
        <charset val="134"/>
      </rPr>
      <t>米</t>
    </r>
  </si>
  <si>
    <t>北面门厅楼梯扶手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</si>
  <si>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77.3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米，不锈钢</t>
    </r>
  </si>
  <si>
    <t>门厅东边卷帘门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</si>
  <si>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3.6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2.93</t>
    </r>
    <r>
      <rPr>
        <sz val="12"/>
        <rFont val="宋体"/>
        <charset val="134"/>
      </rPr>
      <t>米</t>
    </r>
  </si>
  <si>
    <t>门厅南边门卫室单木门</t>
  </si>
  <si>
    <r>
      <rPr>
        <sz val="12"/>
        <rFont val="宋体"/>
        <charset val="134"/>
      </rPr>
      <t>宽</t>
    </r>
    <r>
      <rPr>
        <sz val="12"/>
        <rFont val="Times New Roman"/>
        <charset val="134"/>
      </rPr>
      <t>0.8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3</t>
    </r>
    <r>
      <rPr>
        <sz val="12"/>
        <rFont val="宋体"/>
        <charset val="134"/>
      </rPr>
      <t>米</t>
    </r>
  </si>
  <si>
    <t>门厅南边门卫室塑钢窗</t>
  </si>
  <si>
    <r>
      <rPr>
        <sz val="12"/>
        <rFont val="宋体"/>
        <charset val="134"/>
      </rPr>
      <t>宽</t>
    </r>
    <r>
      <rPr>
        <sz val="12"/>
        <rFont val="Times New Roman"/>
        <charset val="134"/>
      </rPr>
      <t>1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1.96</t>
    </r>
    <r>
      <rPr>
        <sz val="12"/>
        <rFont val="宋体"/>
        <charset val="134"/>
      </rPr>
      <t>米</t>
    </r>
  </si>
  <si>
    <t>门厅南边门卫室吊顶</t>
  </si>
  <si>
    <r>
      <rPr>
        <sz val="12"/>
        <rFont val="宋体"/>
        <charset val="134"/>
      </rPr>
      <t>长</t>
    </r>
    <r>
      <rPr>
        <sz val="12"/>
        <rFont val="Times"/>
        <charset val="134"/>
      </rPr>
      <t>7.2</t>
    </r>
    <r>
      <rPr>
        <sz val="12"/>
        <rFont val="宋体"/>
        <charset val="134"/>
      </rPr>
      <t>米，宽</t>
    </r>
    <r>
      <rPr>
        <sz val="12"/>
        <rFont val="Times"/>
        <charset val="134"/>
      </rPr>
      <t>3.65</t>
    </r>
    <r>
      <rPr>
        <sz val="12"/>
        <rFont val="宋体"/>
        <charset val="134"/>
      </rPr>
      <t>米</t>
    </r>
    <r>
      <rPr>
        <sz val="12"/>
        <rFont val="宋体"/>
        <charset val="134"/>
      </rPr>
      <t>，石膏板</t>
    </r>
  </si>
  <si>
    <t>门厅西边双开实木门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</si>
  <si>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1.7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2.38</t>
    </r>
    <r>
      <rPr>
        <sz val="12"/>
        <rFont val="宋体"/>
        <charset val="134"/>
      </rPr>
      <t>米</t>
    </r>
  </si>
  <si>
    <t>门厅西边室内吊顶</t>
  </si>
  <si>
    <t>长15米，宽3.4米</t>
  </si>
  <si>
    <t>2楼立面窗户</t>
  </si>
  <si>
    <t>断桥铝玻窗不带螺纹钢（南面）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</si>
  <si>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2.7</t>
    </r>
    <r>
      <rPr>
        <sz val="12"/>
        <rFont val="宋体"/>
        <charset val="134"/>
      </rPr>
      <t>米，窗帘</t>
    </r>
  </si>
  <si>
    <t>断桥铝玻窗不带螺纹钢（西面）</t>
  </si>
  <si>
    <t>塑钢窗（西面厕所）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</si>
  <si>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2.7</t>
    </r>
    <r>
      <rPr>
        <sz val="12"/>
        <rFont val="宋体"/>
        <charset val="134"/>
      </rPr>
      <t>米，厕所2扇</t>
    </r>
  </si>
  <si>
    <t>断桥铝玻窗有螺纹钢护栏（东面）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</si>
  <si>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2.7</t>
    </r>
    <r>
      <rPr>
        <sz val="12"/>
        <rFont val="宋体"/>
        <charset val="134"/>
      </rPr>
      <t>米，</t>
    </r>
    <r>
      <rPr>
        <sz val="12"/>
        <rFont val="Times New Roman"/>
        <charset val="134"/>
      </rPr>
      <t>4</t>
    </r>
    <r>
      <rPr>
        <sz val="12"/>
        <rFont val="Times New Roman"/>
        <charset val="134"/>
      </rPr>
      <t>cm</t>
    </r>
    <r>
      <rPr>
        <sz val="12"/>
        <rFont val="宋体"/>
        <charset val="134"/>
      </rPr>
      <t>螺纹钢护栏，窗帘</t>
    </r>
  </si>
  <si>
    <t>断桥铝玻窗不带螺纹钢（北面）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</si>
  <si>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2.7</t>
    </r>
    <r>
      <rPr>
        <sz val="12"/>
        <rFont val="宋体"/>
        <charset val="134"/>
      </rPr>
      <t>米，部分窗帘，含厕所1扇铝合金窗</t>
    </r>
  </si>
  <si>
    <t>断桥铝玻窗有螺纹钢护栏（北面）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</si>
  <si>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2.7</t>
    </r>
    <r>
      <rPr>
        <sz val="12"/>
        <rFont val="宋体"/>
        <charset val="134"/>
      </rPr>
      <t>米，</t>
    </r>
    <r>
      <rPr>
        <sz val="12"/>
        <rFont val="Times New Roman"/>
        <charset val="134"/>
      </rPr>
      <t>4cm</t>
    </r>
    <r>
      <rPr>
        <sz val="12"/>
        <rFont val="宋体"/>
        <charset val="134"/>
      </rPr>
      <t>螺纹钢护栏，窗帘，211、212房间，205北面</t>
    </r>
  </si>
  <si>
    <t>塑钢窗（东南角厨房）</t>
  </si>
  <si>
    <t>高2.35米，长14.47米，3副</t>
  </si>
  <si>
    <t>五</t>
  </si>
  <si>
    <t>2楼大厅、隔间</t>
  </si>
  <si>
    <t>办公柜台</t>
  </si>
  <si>
    <r>
      <rPr>
        <sz val="12"/>
        <rFont val="宋体"/>
        <charset val="134"/>
      </rPr>
      <t>大理石台面，木基座，长</t>
    </r>
    <r>
      <rPr>
        <sz val="12"/>
        <rFont val="Times New Roman"/>
        <charset val="134"/>
      </rPr>
      <t>167.17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0.67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0.75</t>
    </r>
    <r>
      <rPr>
        <sz val="12"/>
        <rFont val="宋体"/>
        <charset val="134"/>
      </rPr>
      <t>米</t>
    </r>
  </si>
  <si>
    <t>银行不锈钢隔栏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</si>
  <si>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4.4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米</t>
    </r>
  </si>
  <si>
    <t>立柱包裹</t>
  </si>
  <si>
    <r>
      <rPr>
        <sz val="12"/>
        <rFont val="Times New Roman"/>
        <charset val="134"/>
      </rPr>
      <t>0.75</t>
    </r>
    <r>
      <rPr>
        <sz val="12"/>
        <rFont val="宋体"/>
        <charset val="134"/>
      </rPr>
      <t>米*4面，高</t>
    </r>
    <r>
      <rPr>
        <sz val="12"/>
        <rFont val="Times New Roman"/>
        <charset val="134"/>
      </rPr>
      <t>2.9</t>
    </r>
    <r>
      <rPr>
        <sz val="12"/>
        <rFont val="宋体"/>
        <charset val="134"/>
      </rPr>
      <t>米</t>
    </r>
  </si>
  <si>
    <t>吊顶</t>
  </si>
  <si>
    <t>石膏板，含格栅荧光灯/吸顶灯，含厨房吊顶、不含厕所吊顶</t>
  </si>
  <si>
    <t>消防门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</si>
  <si>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1.65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2.5</t>
    </r>
    <r>
      <rPr>
        <sz val="12"/>
        <rFont val="宋体"/>
        <charset val="134"/>
      </rPr>
      <t>米，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处，木质</t>
    </r>
  </si>
  <si>
    <t>广告牌不锈钢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</si>
  <si>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3.7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2.4</t>
    </r>
    <r>
      <rPr>
        <sz val="12"/>
        <rFont val="宋体"/>
        <charset val="134"/>
      </rPr>
      <t>米，已拆卸，闲置</t>
    </r>
  </si>
  <si>
    <t>室内隔断墙</t>
  </si>
  <si>
    <r>
      <rPr>
        <sz val="12"/>
        <rFont val="Times"/>
        <charset val="134"/>
      </rPr>
      <t>0.2</t>
    </r>
    <r>
      <rPr>
        <sz val="12"/>
        <rFont val="宋体"/>
        <charset val="134"/>
      </rPr>
      <t>米厚加气混凝土砌块，门、窗、隔断</t>
    </r>
  </si>
  <si>
    <t>其中：</t>
  </si>
  <si>
    <t>室内隔断墙（母婴室214）</t>
  </si>
  <si>
    <r>
      <rPr>
        <sz val="12"/>
        <rFont val="宋体"/>
        <charset val="134"/>
      </rPr>
      <t>长</t>
    </r>
    <r>
      <rPr>
        <sz val="12"/>
        <rFont val="Times"/>
        <charset val="134"/>
      </rPr>
      <t>10.07</t>
    </r>
    <r>
      <rPr>
        <sz val="12"/>
        <rFont val="宋体"/>
        <charset val="134"/>
      </rPr>
      <t>米，高</t>
    </r>
    <r>
      <rPr>
        <sz val="12"/>
        <rFont val="Times"/>
        <charset val="134"/>
      </rPr>
      <t>3</t>
    </r>
    <r>
      <rPr>
        <sz val="12"/>
        <rFont val="宋体"/>
        <charset val="134"/>
      </rPr>
      <t>米</t>
    </r>
  </si>
  <si>
    <t>室内隔断墙（行政审批局206-215，224）</t>
  </si>
  <si>
    <r>
      <rPr>
        <sz val="12"/>
        <rFont val="宋体"/>
        <charset val="134"/>
      </rPr>
      <t>长</t>
    </r>
    <r>
      <rPr>
        <sz val="12"/>
        <rFont val="Times"/>
        <charset val="134"/>
      </rPr>
      <t>138.91</t>
    </r>
    <r>
      <rPr>
        <sz val="12"/>
        <rFont val="宋体"/>
        <charset val="134"/>
      </rPr>
      <t>米，高</t>
    </r>
    <r>
      <rPr>
        <sz val="12"/>
        <rFont val="Times"/>
        <charset val="134"/>
      </rPr>
      <t>2.9</t>
    </r>
    <r>
      <rPr>
        <sz val="12"/>
        <rFont val="宋体"/>
        <charset val="134"/>
      </rPr>
      <t>米，注：不含</t>
    </r>
    <r>
      <rPr>
        <sz val="12"/>
        <rFont val="Times"/>
        <charset val="134"/>
      </rPr>
      <t>214</t>
    </r>
    <r>
      <rPr>
        <sz val="12"/>
        <rFont val="宋体"/>
        <charset val="134"/>
      </rPr>
      <t>（</t>
    </r>
    <r>
      <rPr>
        <sz val="12"/>
        <rFont val="宋体"/>
        <charset val="134"/>
      </rPr>
      <t>另列）</t>
    </r>
  </si>
  <si>
    <t>室内隔断墙（银行228）</t>
  </si>
  <si>
    <r>
      <rPr>
        <sz val="12"/>
        <rFont val="宋体"/>
        <charset val="134"/>
      </rPr>
      <t>长</t>
    </r>
    <r>
      <rPr>
        <sz val="12"/>
        <rFont val="Times"/>
        <charset val="134"/>
      </rPr>
      <t>25.87</t>
    </r>
    <r>
      <rPr>
        <sz val="12"/>
        <rFont val="宋体"/>
        <charset val="134"/>
      </rPr>
      <t>米，高</t>
    </r>
    <r>
      <rPr>
        <sz val="12"/>
        <rFont val="Times"/>
        <charset val="134"/>
      </rPr>
      <t>2.9</t>
    </r>
    <r>
      <rPr>
        <sz val="12"/>
        <rFont val="宋体"/>
        <charset val="134"/>
      </rPr>
      <t>米</t>
    </r>
  </si>
  <si>
    <t>室内隔断墙（政务热线201-205）</t>
  </si>
  <si>
    <r>
      <rPr>
        <sz val="12"/>
        <rFont val="宋体"/>
        <charset val="134"/>
      </rPr>
      <t>长</t>
    </r>
    <r>
      <rPr>
        <sz val="12"/>
        <rFont val="Times"/>
        <charset val="134"/>
      </rPr>
      <t>40.8</t>
    </r>
    <r>
      <rPr>
        <sz val="12"/>
        <rFont val="宋体"/>
        <charset val="134"/>
      </rPr>
      <t>米，高</t>
    </r>
    <r>
      <rPr>
        <sz val="12"/>
        <rFont val="Times"/>
        <charset val="134"/>
      </rPr>
      <t>2.9</t>
    </r>
    <r>
      <rPr>
        <sz val="12"/>
        <rFont val="宋体"/>
        <charset val="134"/>
      </rPr>
      <t>米</t>
    </r>
  </si>
  <si>
    <t>室内隔断墙（厨房219）</t>
  </si>
  <si>
    <r>
      <rPr>
        <sz val="12"/>
        <rFont val="宋体"/>
        <charset val="134"/>
      </rPr>
      <t>长</t>
    </r>
    <r>
      <rPr>
        <sz val="12"/>
        <rFont val="Times"/>
        <charset val="134"/>
      </rPr>
      <t>15.83</t>
    </r>
    <r>
      <rPr>
        <sz val="12"/>
        <rFont val="宋体"/>
        <charset val="134"/>
      </rPr>
      <t>米，高</t>
    </r>
    <r>
      <rPr>
        <sz val="12"/>
        <rFont val="Times"/>
        <charset val="134"/>
      </rPr>
      <t>2.25</t>
    </r>
    <r>
      <rPr>
        <sz val="12"/>
        <rFont val="宋体"/>
        <charset val="134"/>
      </rPr>
      <t>米</t>
    </r>
  </si>
  <si>
    <t>室内隔断墙（餐厅217）</t>
  </si>
  <si>
    <r>
      <rPr>
        <sz val="12"/>
        <rFont val="宋体"/>
        <charset val="134"/>
      </rPr>
      <t>长</t>
    </r>
    <r>
      <rPr>
        <sz val="12"/>
        <rFont val="Times"/>
        <charset val="134"/>
      </rPr>
      <t>30.77</t>
    </r>
    <r>
      <rPr>
        <sz val="12"/>
        <rFont val="宋体"/>
        <charset val="134"/>
      </rPr>
      <t>米，高</t>
    </r>
    <r>
      <rPr>
        <sz val="12"/>
        <rFont val="Times"/>
        <charset val="134"/>
      </rPr>
      <t>2.9</t>
    </r>
    <r>
      <rPr>
        <sz val="12"/>
        <rFont val="宋体"/>
        <charset val="134"/>
      </rPr>
      <t>米</t>
    </r>
  </si>
  <si>
    <t>室内隔断墙（更衣室、档案室220、222、223）</t>
  </si>
  <si>
    <r>
      <rPr>
        <sz val="12"/>
        <rFont val="宋体"/>
        <charset val="134"/>
      </rPr>
      <t>长</t>
    </r>
    <r>
      <rPr>
        <sz val="12"/>
        <rFont val="Times"/>
        <charset val="134"/>
      </rPr>
      <t>58.1</t>
    </r>
    <r>
      <rPr>
        <sz val="12"/>
        <rFont val="宋体"/>
        <charset val="134"/>
      </rPr>
      <t>米，高</t>
    </r>
    <r>
      <rPr>
        <sz val="12"/>
        <rFont val="Times"/>
        <charset val="134"/>
      </rPr>
      <t>2.9</t>
    </r>
    <r>
      <rPr>
        <sz val="12"/>
        <rFont val="宋体"/>
        <charset val="134"/>
      </rPr>
      <t>米</t>
    </r>
  </si>
  <si>
    <t>室内隔断墙（打印室）</t>
  </si>
  <si>
    <r>
      <rPr>
        <sz val="12"/>
        <rFont val="宋体"/>
        <charset val="134"/>
      </rPr>
      <t>长</t>
    </r>
    <r>
      <rPr>
        <sz val="12"/>
        <rFont val="Times"/>
        <charset val="134"/>
      </rPr>
      <t>21.46</t>
    </r>
    <r>
      <rPr>
        <sz val="12"/>
        <rFont val="宋体"/>
        <charset val="134"/>
      </rPr>
      <t>米，高</t>
    </r>
    <r>
      <rPr>
        <sz val="12"/>
        <rFont val="Times"/>
        <charset val="134"/>
      </rPr>
      <t>2.9</t>
    </r>
    <r>
      <rPr>
        <sz val="12"/>
        <rFont val="宋体"/>
        <charset val="134"/>
      </rPr>
      <t>米</t>
    </r>
  </si>
  <si>
    <t>室内隔断墙（216室）</t>
  </si>
  <si>
    <r>
      <rPr>
        <sz val="12"/>
        <rFont val="宋体"/>
        <charset val="134"/>
      </rPr>
      <t>长</t>
    </r>
    <r>
      <rPr>
        <sz val="12"/>
        <rFont val="Times"/>
        <charset val="134"/>
      </rPr>
      <t>7.14</t>
    </r>
    <r>
      <rPr>
        <sz val="12"/>
        <rFont val="宋体"/>
        <charset val="134"/>
      </rPr>
      <t>米，高</t>
    </r>
    <r>
      <rPr>
        <sz val="12"/>
        <rFont val="Times"/>
        <charset val="134"/>
      </rPr>
      <t>2.9</t>
    </r>
    <r>
      <rPr>
        <sz val="12"/>
        <rFont val="宋体"/>
        <charset val="134"/>
      </rPr>
      <t>米</t>
    </r>
  </si>
  <si>
    <t>六</t>
  </si>
  <si>
    <t>厕所厨房</t>
  </si>
  <si>
    <t>厕所吊顶</t>
  </si>
  <si>
    <t>铝扣板，含灯/换气扇</t>
  </si>
  <si>
    <t>厕所隔断</t>
  </si>
  <si>
    <t>砖砌</t>
  </si>
  <si>
    <t>厕所洗脸池</t>
  </si>
  <si>
    <t>1组3个面盆、玻璃镜贴墙</t>
  </si>
  <si>
    <t>套</t>
  </si>
  <si>
    <t>厨房灶台、操作台</t>
  </si>
  <si>
    <r>
      <rPr>
        <sz val="12"/>
        <rFont val="宋体"/>
        <charset val="134"/>
      </rPr>
      <t>砖砌，长</t>
    </r>
    <r>
      <rPr>
        <sz val="12"/>
        <rFont val="Times New Roman"/>
        <charset val="134"/>
      </rPr>
      <t>2.05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0.85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0.8</t>
    </r>
    <r>
      <rPr>
        <sz val="12"/>
        <rFont val="宋体"/>
        <charset val="134"/>
      </rPr>
      <t>米</t>
    </r>
  </si>
  <si>
    <t>厨房水龙头水管</t>
  </si>
  <si>
    <t>长4.5米</t>
  </si>
  <si>
    <t>厨房调料台</t>
  </si>
  <si>
    <r>
      <rPr>
        <sz val="12"/>
        <rFont val="宋体"/>
        <charset val="134"/>
      </rPr>
      <t>4层大理石面，砖砌，长</t>
    </r>
    <r>
      <rPr>
        <sz val="12"/>
        <rFont val="Times New Roman"/>
        <charset val="134"/>
      </rPr>
      <t>3.15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0.55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1.05</t>
    </r>
    <r>
      <rPr>
        <sz val="12"/>
        <rFont val="宋体"/>
        <charset val="134"/>
      </rPr>
      <t>米</t>
    </r>
  </si>
  <si>
    <t>不锈钢单灶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</si>
  <si>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0.6</t>
    </r>
    <r>
      <rPr>
        <sz val="12"/>
        <rFont val="宋体"/>
        <charset val="134"/>
      </rPr>
      <t>米，宽0.6米，高0.46米</t>
    </r>
  </si>
  <si>
    <t>个</t>
  </si>
  <si>
    <t>不锈钢消毒柜</t>
  </si>
  <si>
    <t>长1.7米，壁厚0.5米，宽1.2米</t>
  </si>
  <si>
    <t>厨房双灶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</si>
  <si>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2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1.15</t>
    </r>
    <r>
      <rPr>
        <sz val="12"/>
        <rFont val="宋体"/>
        <charset val="134"/>
      </rPr>
      <t>米，高</t>
    </r>
    <r>
      <rPr>
        <sz val="12"/>
        <rFont val="Times New Roman"/>
        <charset val="134"/>
      </rPr>
      <t>0.4/0.75</t>
    </r>
    <r>
      <rPr>
        <sz val="12"/>
        <rFont val="宋体"/>
        <charset val="134"/>
      </rPr>
      <t>米，不锈钢、耐火砖</t>
    </r>
  </si>
  <si>
    <t>台</t>
  </si>
  <si>
    <t>厨房抽油烟机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</si>
  <si>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3.5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1.15</t>
    </r>
    <r>
      <rPr>
        <sz val="12"/>
        <rFont val="宋体"/>
        <charset val="134"/>
      </rPr>
      <t>米，高0.65米，不锈钢</t>
    </r>
  </si>
  <si>
    <t>厨房烟囱</t>
  </si>
  <si>
    <r>
      <rPr>
        <sz val="12"/>
        <rFont val="宋体"/>
        <charset val="134"/>
      </rPr>
      <t>高约</t>
    </r>
    <r>
      <rPr>
        <sz val="12"/>
        <rFont val="Times New Roman"/>
        <charset val="134"/>
      </rPr>
      <t>4</t>
    </r>
    <r>
      <rPr>
        <sz val="12"/>
        <rFont val="宋体"/>
        <charset val="134"/>
      </rPr>
      <t>米，不锈钢</t>
    </r>
  </si>
  <si>
    <t>3层加建房屋拆除物清单</t>
  </si>
  <si>
    <t>钢柱</t>
  </si>
  <si>
    <r>
      <rPr>
        <sz val="12"/>
        <rFont val="Times New Roman"/>
        <charset val="134"/>
      </rPr>
      <t>33</t>
    </r>
    <r>
      <rPr>
        <sz val="12"/>
        <rFont val="宋体"/>
        <charset val="134"/>
      </rPr>
      <t>根，</t>
    </r>
    <r>
      <rPr>
        <sz val="12"/>
        <rFont val="Times New Roman"/>
        <charset val="134"/>
      </rPr>
      <t>HW200*200*8*12(Q235)</t>
    </r>
  </si>
  <si>
    <t>吨</t>
  </si>
  <si>
    <t>钢柱外包板</t>
  </si>
  <si>
    <r>
      <rPr>
        <sz val="12"/>
        <rFont val="宋体"/>
        <charset val="134"/>
      </rPr>
      <t>双层</t>
    </r>
    <r>
      <rPr>
        <sz val="12"/>
        <rFont val="Times New Roman"/>
        <charset val="134"/>
      </rPr>
      <t>15mm</t>
    </r>
    <r>
      <rPr>
        <sz val="12"/>
        <rFont val="宋体"/>
        <charset val="134"/>
      </rPr>
      <t>厚</t>
    </r>
    <r>
      <rPr>
        <sz val="12"/>
        <rFont val="宋体"/>
        <charset val="134"/>
      </rPr>
      <t>防火石膏板包柱防火</t>
    </r>
    <r>
      <rPr>
        <sz val="12"/>
        <rFont val="宋体"/>
        <charset val="134"/>
      </rPr>
      <t>，0.4米*4面*</t>
    </r>
    <r>
      <rPr>
        <sz val="12"/>
        <rFont val="Times New Roman"/>
        <charset val="134"/>
      </rPr>
      <t>3.18</t>
    </r>
    <r>
      <rPr>
        <sz val="12"/>
        <rFont val="宋体"/>
        <charset val="134"/>
      </rPr>
      <t>米高</t>
    </r>
  </si>
  <si>
    <t>大厅玻璃隔断</t>
  </si>
  <si>
    <t>总长40米，高1.2米</t>
  </si>
  <si>
    <t>钢梁</t>
  </si>
  <si>
    <r>
      <rPr>
        <sz val="12"/>
        <rFont val="Times New Roman"/>
        <charset val="134"/>
      </rPr>
      <t>HM244*175*7*11(Q235)</t>
    </r>
    <r>
      <rPr>
        <sz val="12"/>
        <rFont val="宋体"/>
        <charset val="134"/>
      </rPr>
      <t>，预埋件</t>
    </r>
  </si>
  <si>
    <t>钢檩条</t>
  </si>
  <si>
    <r>
      <rPr>
        <sz val="12"/>
        <rFont val="宋体"/>
        <charset val="134"/>
      </rPr>
      <t>卷</t>
    </r>
    <r>
      <rPr>
        <sz val="12"/>
        <rFont val="Times New Roman"/>
        <charset val="134"/>
      </rPr>
      <t>C250*75*20*2.5</t>
    </r>
  </si>
  <si>
    <t>钢屋面</t>
  </si>
  <si>
    <r>
      <rPr>
        <sz val="12"/>
        <rFont val="宋体"/>
        <charset val="134"/>
      </rPr>
      <t>拉条</t>
    </r>
    <r>
      <rPr>
        <sz val="12"/>
        <rFont val="Times New Roman"/>
        <charset val="134"/>
      </rPr>
      <t>φ12</t>
    </r>
    <r>
      <rPr>
        <sz val="12"/>
        <rFont val="宋体"/>
        <charset val="134"/>
      </rPr>
      <t>圆钢，压顶</t>
    </r>
    <r>
      <rPr>
        <sz val="12"/>
        <rFont val="Times New Roman"/>
        <charset val="134"/>
      </rPr>
      <t>φ10</t>
    </r>
    <r>
      <rPr>
        <sz val="12"/>
        <rFont val="宋体"/>
        <charset val="134"/>
      </rPr>
      <t>以内</t>
    </r>
  </si>
  <si>
    <t>屋面板</t>
  </si>
  <si>
    <r>
      <rPr>
        <sz val="12"/>
        <rFont val="Times New Roman"/>
        <charset val="134"/>
      </rPr>
      <t>75</t>
    </r>
    <r>
      <rPr>
        <sz val="12"/>
        <rFont val="宋体"/>
        <charset val="134"/>
      </rPr>
      <t>厚聚氨酯夹心屋面板</t>
    </r>
    <r>
      <rPr>
        <sz val="12"/>
        <rFont val="宋体"/>
        <charset val="134"/>
      </rPr>
      <t>；</t>
    </r>
    <r>
      <rPr>
        <sz val="12"/>
        <rFont val="宋体"/>
        <charset val="134"/>
      </rPr>
      <t>山墙包角</t>
    </r>
    <r>
      <rPr>
        <sz val="12"/>
        <rFont val="宋体"/>
        <charset val="134"/>
      </rPr>
      <t>，</t>
    </r>
    <r>
      <rPr>
        <sz val="12"/>
        <rFont val="Times New Roman"/>
        <charset val="134"/>
      </rPr>
      <t>UPVCφ110mm</t>
    </r>
    <r>
      <rPr>
        <sz val="12"/>
        <rFont val="宋体"/>
        <charset val="134"/>
      </rPr>
      <t>排水管222米</t>
    </r>
  </si>
  <si>
    <t>钢梯</t>
  </si>
  <si>
    <r>
      <rPr>
        <sz val="12"/>
        <rFont val="宋体"/>
        <charset val="134"/>
      </rPr>
      <t>2座，北面长</t>
    </r>
    <r>
      <rPr>
        <sz val="12"/>
        <rFont val="Times New Roman"/>
        <charset val="134"/>
      </rPr>
      <t>11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1.7</t>
    </r>
    <r>
      <rPr>
        <sz val="12"/>
        <rFont val="宋体"/>
        <charset val="134"/>
      </rPr>
      <t>米</t>
    </r>
    <r>
      <rPr>
        <sz val="12"/>
        <rFont val="宋体"/>
        <charset val="134"/>
      </rPr>
      <t>，南面</t>
    </r>
    <r>
      <rPr>
        <sz val="12"/>
        <rFont val="宋体"/>
        <charset val="134"/>
      </rPr>
      <t>长</t>
    </r>
    <r>
      <rPr>
        <sz val="12"/>
        <rFont val="Times New Roman"/>
        <charset val="134"/>
      </rPr>
      <t>12.66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1.8</t>
    </r>
    <r>
      <rPr>
        <sz val="12"/>
        <rFont val="宋体"/>
        <charset val="134"/>
      </rPr>
      <t>米，金属扶手、栏杆</t>
    </r>
    <r>
      <rPr>
        <sz val="12"/>
        <rFont val="Times New Roman"/>
        <charset val="134"/>
      </rPr>
      <t>31</t>
    </r>
    <r>
      <rPr>
        <sz val="12"/>
        <rFont val="宋体"/>
        <charset val="134"/>
      </rPr>
      <t>米</t>
    </r>
  </si>
  <si>
    <t>钢墙架</t>
  </si>
  <si>
    <r>
      <rPr>
        <sz val="12"/>
        <rFont val="宋体"/>
        <charset val="134"/>
      </rPr>
      <t>卷</t>
    </r>
    <r>
      <rPr>
        <sz val="12"/>
        <rFont val="Times New Roman"/>
        <charset val="134"/>
      </rPr>
      <t>C160*70*20*3</t>
    </r>
    <r>
      <rPr>
        <sz val="12"/>
        <rFont val="宋体"/>
        <charset val="134"/>
      </rPr>
      <t>，钢架托板</t>
    </r>
  </si>
  <si>
    <t>内隔断墙</t>
  </si>
  <si>
    <t>轻钢龙骨墙体，12厚纸面石膏板；60厚聚氨酯夹心墙面板，墙角处为单层5mm厚彩钢板</t>
  </si>
  <si>
    <t>天棚吊顶</t>
  </si>
  <si>
    <r>
      <rPr>
        <sz val="12"/>
        <rFont val="宋体"/>
        <charset val="134"/>
      </rPr>
      <t>不上人型</t>
    </r>
    <r>
      <rPr>
        <sz val="12"/>
        <rFont val="Times New Roman"/>
        <charset val="134"/>
      </rPr>
      <t>T</t>
    </r>
    <r>
      <rPr>
        <sz val="12"/>
        <rFont val="宋体"/>
        <charset val="134"/>
      </rPr>
      <t>型烤漆龙骨矿棉板天棚，平面；龙骨材料种类、规格、中距：</t>
    </r>
    <r>
      <rPr>
        <sz val="12"/>
        <rFont val="Times New Roman"/>
        <charset val="134"/>
      </rPr>
      <t>φ6.5</t>
    </r>
    <r>
      <rPr>
        <sz val="12"/>
        <rFont val="宋体"/>
        <charset val="134"/>
      </rPr>
      <t>套丝钢筋吊杆，中距</t>
    </r>
    <r>
      <rPr>
        <sz val="12"/>
        <rFont val="Times New Roman"/>
        <charset val="134"/>
      </rPr>
      <t>1200mm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>D</t>
    </r>
    <r>
      <rPr>
        <sz val="12"/>
        <rFont val="Times New Roman"/>
        <charset val="134"/>
      </rPr>
      <t>38</t>
    </r>
    <r>
      <rPr>
        <sz val="12"/>
        <rFont val="宋体"/>
        <charset val="134"/>
      </rPr>
      <t>承载龙骨</t>
    </r>
    <r>
      <rPr>
        <sz val="12"/>
        <rFont val="Times New Roman"/>
        <charset val="134"/>
      </rPr>
      <t>38mm×12mm×1.0mm</t>
    </r>
    <r>
      <rPr>
        <sz val="12"/>
        <rFont val="宋体"/>
        <charset val="134"/>
      </rPr>
      <t>，</t>
    </r>
    <r>
      <rPr>
        <sz val="12"/>
        <rFont val="宋体"/>
        <charset val="134"/>
      </rPr>
      <t>中距，含152套格栅荧光灯</t>
    </r>
  </si>
  <si>
    <t>双开门</t>
  </si>
  <si>
    <t>木质双开，M1825，楼梯间为防火门，高2.5米</t>
  </si>
  <si>
    <t>玻璃双开门，高2米</t>
  </si>
  <si>
    <t>木门</t>
  </si>
  <si>
    <t>单开，1.1米宽，高2米</t>
  </si>
  <si>
    <t>50扇塑钢窗</t>
  </si>
  <si>
    <t>推拉窗，2.1米4扇；2米37扇；1.5米5扇，1.2米4扇，总长94.7米</t>
  </si>
  <si>
    <t>消火栓钢管</t>
  </si>
  <si>
    <r>
      <rPr>
        <sz val="12"/>
        <rFont val="宋体"/>
        <charset val="134"/>
      </rPr>
      <t>镀锌钢管</t>
    </r>
    <r>
      <rPr>
        <sz val="12"/>
        <rFont val="Times New Roman"/>
        <charset val="134"/>
      </rPr>
      <t>DN100</t>
    </r>
    <r>
      <rPr>
        <sz val="12"/>
        <rFont val="宋体"/>
        <charset val="134"/>
      </rPr>
      <t>；</t>
    </r>
    <r>
      <rPr>
        <sz val="12"/>
        <rFont val="Times New Roman"/>
        <charset val="134"/>
      </rPr>
      <t>SN65</t>
    </r>
    <r>
      <rPr>
        <sz val="12"/>
        <rFont val="宋体"/>
        <charset val="134"/>
      </rPr>
      <t>，6套（含箱体、铝合金水枪、麻质水带）</t>
    </r>
    <r>
      <rPr>
        <sz val="12"/>
        <rFont val="宋体"/>
        <charset val="134"/>
      </rPr>
      <t>；单栓</t>
    </r>
  </si>
  <si>
    <t>151.6</t>
  </si>
  <si>
    <t>磷酸铵盐干粉灭火器</t>
  </si>
  <si>
    <t>MF/ABC4-2，无需拆卸</t>
  </si>
  <si>
    <t>具</t>
  </si>
  <si>
    <t>12</t>
  </si>
  <si>
    <t>小便器</t>
  </si>
  <si>
    <t>陶瓷，无需拆卸，便池4个，蹲便器1个</t>
  </si>
  <si>
    <t>5</t>
  </si>
  <si>
    <t>9个小雨篷</t>
  </si>
  <si>
    <t>彩钢板，北外立面</t>
  </si>
  <si>
    <t>6.9</t>
  </si>
  <si>
    <t>西面彩钢棚</t>
  </si>
  <si>
    <r>
      <rPr>
        <sz val="12"/>
        <rFont val="宋体"/>
        <charset val="134"/>
      </rPr>
      <t>高</t>
    </r>
    <r>
      <rPr>
        <sz val="12"/>
        <rFont val="Times New Roman"/>
        <charset val="134"/>
      </rPr>
      <t>2.7</t>
    </r>
    <r>
      <rPr>
        <sz val="12"/>
        <rFont val="宋体"/>
        <charset val="134"/>
      </rPr>
      <t>米，不规则形，高阶阳台上</t>
    </r>
  </si>
  <si>
    <t>东面彩钢棚</t>
  </si>
  <si>
    <r>
      <rPr>
        <sz val="12"/>
        <rFont val="宋体"/>
        <charset val="134"/>
      </rPr>
      <t>长</t>
    </r>
    <r>
      <rPr>
        <sz val="12"/>
        <rFont val="Times New Roman"/>
        <charset val="134"/>
      </rPr>
      <t>29.6</t>
    </r>
    <r>
      <rPr>
        <sz val="12"/>
        <rFont val="宋体"/>
        <charset val="134"/>
      </rPr>
      <t>米，宽</t>
    </r>
    <r>
      <rPr>
        <sz val="12"/>
        <rFont val="Times New Roman"/>
        <charset val="134"/>
      </rPr>
      <t>3.7</t>
    </r>
    <r>
      <rPr>
        <sz val="12"/>
        <rFont val="宋体"/>
        <charset val="134"/>
      </rPr>
      <t>米，均高</t>
    </r>
    <r>
      <rPr>
        <sz val="12"/>
        <rFont val="Times New Roman"/>
        <charset val="134"/>
      </rPr>
      <t>2.2</t>
    </r>
    <r>
      <rPr>
        <sz val="12"/>
        <rFont val="宋体"/>
        <charset val="134"/>
      </rPr>
      <t>米，最高</t>
    </r>
    <r>
      <rPr>
        <sz val="12"/>
        <rFont val="Times New Roman"/>
        <charset val="134"/>
      </rPr>
      <t>2.63</t>
    </r>
    <r>
      <rPr>
        <sz val="12"/>
        <rFont val="宋体"/>
        <charset val="134"/>
      </rPr>
      <t>米</t>
    </r>
    <r>
      <rPr>
        <sz val="12"/>
        <rFont val="宋体"/>
        <charset val="134"/>
      </rPr>
      <t>，矩形</t>
    </r>
  </si>
  <si>
    <t>砼壁水池</t>
  </si>
  <si>
    <r>
      <rPr>
        <sz val="12"/>
        <rFont val="宋体"/>
        <charset val="134"/>
      </rPr>
      <t>底长4.27米+底宽3.54米，高1.86米，壁厚30</t>
    </r>
    <r>
      <rPr>
        <sz val="12"/>
        <rFont val="Times New Roman"/>
        <charset val="134"/>
      </rPr>
      <t>cm</t>
    </r>
    <r>
      <rPr>
        <sz val="12"/>
        <rFont val="宋体"/>
        <charset val="134"/>
      </rPr>
      <t>，三角形西面女儿墙不计</t>
    </r>
  </si>
  <si>
    <t>立方米</t>
  </si>
  <si>
    <t>四周素砼地圈</t>
  </si>
  <si>
    <t>长184米，高0.35米，厚0.3米。不含西面高阶阳台段</t>
  </si>
  <si>
    <r>
      <rPr>
        <sz val="12"/>
        <rFont val="宋体"/>
        <charset val="134"/>
      </rPr>
      <t>均高</t>
    </r>
    <r>
      <rPr>
        <sz val="12"/>
        <rFont val="Times New Roman"/>
        <charset val="134"/>
      </rPr>
      <t>2.2</t>
    </r>
    <r>
      <rPr>
        <sz val="12"/>
        <rFont val="宋体"/>
        <charset val="134"/>
      </rPr>
      <t>米，两个三角形</t>
    </r>
  </si>
  <si>
    <t>拆除专项费用清单</t>
  </si>
  <si>
    <t>内容</t>
  </si>
  <si>
    <t>安全措施费</t>
  </si>
  <si>
    <t>施工围挡、禁止标志、安全指挥</t>
  </si>
  <si>
    <t>城区占道费</t>
  </si>
  <si>
    <t>其他占道，城管监督</t>
  </si>
  <si>
    <t>吊车费</t>
  </si>
  <si>
    <t>房屋平面面积大，需调整吊车点位。房屋周边多树木阻挡，无法直接吊装至运输车辆</t>
  </si>
  <si>
    <t>零星物件清场</t>
  </si>
  <si>
    <t>1、可移动，广告牌宣传栏、家具、厨房用具、工器具、遗留物件等；2、外墙空调架；3、全场清扫</t>
  </si>
  <si>
    <t>现场管理费</t>
  </si>
  <si>
    <t>1.5人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</si>
</sst>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yyyy&quot;年&quot;m&quot;月&quot;d&quot;日&quot;;@"/>
  </numFmts>
  <fonts count="34">
    <font>
      <sz val="12"/>
      <name val="宋体"/>
      <charset val="134"/>
    </font>
    <font>
      <b/>
      <sz val="20"/>
      <name val="宋体"/>
      <charset val="134"/>
    </font>
    <font>
      <b/>
      <sz val="20"/>
      <name val="Times New Roman"/>
      <charset val="134"/>
    </font>
    <font>
      <sz val="11"/>
      <name val="Times New Roman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1"/>
      <name val="Times New Roman"/>
      <charset val="134"/>
    </font>
    <font>
      <sz val="12"/>
      <name val="Times New Roman"/>
      <charset val="134"/>
    </font>
    <font>
      <b/>
      <sz val="12"/>
      <name val="宋体"/>
      <charset val="134"/>
    </font>
    <font>
      <sz val="12"/>
      <color rgb="FF7030A0"/>
      <name val="宋体"/>
      <charset val="134"/>
    </font>
    <font>
      <sz val="12"/>
      <name val="Times"/>
      <charset val="134"/>
    </font>
    <font>
      <b/>
      <sz val="12"/>
      <name val="Times New Roman"/>
      <charset val="134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/>
    <xf numFmtId="42" fontId="13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13" fillId="7" borderId="7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43" fontId="0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10" applyNumberFormat="0" applyAlignment="0" applyProtection="0">
      <alignment vertical="center"/>
    </xf>
    <xf numFmtId="0" fontId="27" fillId="11" borderId="6" applyNumberFormat="0" applyAlignment="0" applyProtection="0">
      <alignment vertical="center"/>
    </xf>
    <xf numFmtId="0" fontId="28" fillId="12" borderId="11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3" fontId="4" fillId="0" borderId="1" xfId="0" applyNumberFormat="1" applyFont="1" applyBorder="1" applyAlignment="1">
      <alignment horizontal="center" vertical="center"/>
    </xf>
    <xf numFmtId="0" fontId="3" fillId="0" borderId="1" xfId="9" applyNumberFormat="1" applyFont="1" applyBorder="1" applyAlignment="1">
      <alignment horizontal="center" vertical="center"/>
    </xf>
    <xf numFmtId="43" fontId="6" fillId="0" borderId="1" xfId="9" applyFont="1" applyBorder="1" applyAlignment="1">
      <alignment horizontal="center" vertical="center"/>
    </xf>
    <xf numFmtId="43" fontId="7" fillId="0" borderId="1" xfId="9" applyFont="1" applyBorder="1" applyAlignment="1">
      <alignment horizontal="center" vertical="center"/>
    </xf>
    <xf numFmtId="0" fontId="7" fillId="0" borderId="1" xfId="9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0" fillId="0" borderId="1" xfId="52" applyNumberFormat="1" applyFont="1" applyBorder="1" applyAlignment="1">
      <alignment horizontal="center" vertical="center" wrapText="1"/>
    </xf>
    <xf numFmtId="176" fontId="8" fillId="0" borderId="1" xfId="52" applyNumberFormat="1" applyFont="1" applyBorder="1" applyAlignment="1">
      <alignment vertical="center" wrapText="1"/>
    </xf>
    <xf numFmtId="43" fontId="0" fillId="0" borderId="1" xfId="9" applyFont="1" applyFill="1" applyBorder="1" applyAlignment="1">
      <alignment horizontal="center" vertical="center" wrapText="1"/>
    </xf>
    <xf numFmtId="43" fontId="8" fillId="0" borderId="1" xfId="9" applyFont="1" applyFill="1" applyBorder="1" applyAlignment="1">
      <alignment horizontal="right" vertical="center"/>
    </xf>
    <xf numFmtId="176" fontId="0" fillId="0" borderId="1" xfId="52" applyNumberFormat="1" applyFont="1" applyBorder="1" applyAlignment="1">
      <alignment vertical="center" wrapText="1"/>
    </xf>
    <xf numFmtId="43" fontId="8" fillId="0" borderId="1" xfId="9" applyFont="1" applyFill="1" applyBorder="1" applyAlignment="1">
      <alignment vertical="center"/>
    </xf>
    <xf numFmtId="176" fontId="9" fillId="0" borderId="2" xfId="0" applyNumberFormat="1" applyFont="1" applyBorder="1" applyAlignment="1">
      <alignment horizontal="center" vertical="center" wrapText="1"/>
    </xf>
    <xf numFmtId="176" fontId="9" fillId="0" borderId="3" xfId="0" applyNumberFormat="1" applyFont="1" applyBorder="1" applyAlignment="1">
      <alignment horizontal="center" vertical="center" wrapText="1"/>
    </xf>
    <xf numFmtId="0" fontId="10" fillId="0" borderId="0" xfId="0" applyFont="1"/>
    <xf numFmtId="0" fontId="9" fillId="0" borderId="1" xfId="0" applyFont="1" applyBorder="1" applyAlignment="1">
      <alignment horizontal="center" vertical="center" wrapText="1"/>
    </xf>
    <xf numFmtId="176" fontId="9" fillId="0" borderId="1" xfId="52" applyNumberFormat="1" applyFont="1" applyBorder="1" applyAlignment="1">
      <alignment horizontal="center" vertical="center" wrapText="1"/>
    </xf>
    <xf numFmtId="176" fontId="8" fillId="0" borderId="1" xfId="52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vertical="center"/>
    </xf>
    <xf numFmtId="176" fontId="11" fillId="0" borderId="1" xfId="52" applyNumberFormat="1" applyFont="1" applyBorder="1" applyAlignment="1">
      <alignment horizontal="left" vertical="center" wrapText="1"/>
    </xf>
    <xf numFmtId="176" fontId="0" fillId="0" borderId="1" xfId="52" applyNumberFormat="1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43" fontId="0" fillId="0" borderId="0" xfId="0" applyNumberFormat="1"/>
    <xf numFmtId="176" fontId="9" fillId="0" borderId="1" xfId="0" applyNumberFormat="1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176" fontId="12" fillId="0" borderId="1" xfId="52" applyNumberFormat="1" applyFont="1" applyBorder="1" applyAlignment="1">
      <alignment horizontal="center" vertical="center" wrapText="1"/>
    </xf>
    <xf numFmtId="43" fontId="12" fillId="0" borderId="1" xfId="9" applyFont="1" applyFill="1" applyBorder="1" applyAlignment="1">
      <alignment vertical="center"/>
    </xf>
    <xf numFmtId="176" fontId="8" fillId="0" borderId="1" xfId="52" applyNumberFormat="1" applyFont="1" applyBorder="1" applyAlignment="1">
      <alignment horizontal="center" vertical="center" wrapText="1"/>
    </xf>
    <xf numFmtId="176" fontId="8" fillId="0" borderId="1" xfId="52" applyNumberFormat="1" applyFont="1" applyBorder="1" applyAlignment="1">
      <alignment vertical="center"/>
    </xf>
    <xf numFmtId="176" fontId="0" fillId="0" borderId="1" xfId="0" applyNumberFormat="1" applyBorder="1" applyAlignment="1">
      <alignment horizontal="center" vertical="center" wrapText="1"/>
    </xf>
    <xf numFmtId="43" fontId="8" fillId="0" borderId="1" xfId="9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 wrapText="1"/>
    </xf>
    <xf numFmtId="43" fontId="3" fillId="0" borderId="1" xfId="9" applyFont="1" applyBorder="1" applyAlignment="1">
      <alignment horizontal="center" vertical="center"/>
    </xf>
    <xf numFmtId="43" fontId="3" fillId="0" borderId="1" xfId="0" applyNumberFormat="1" applyFont="1" applyBorder="1" applyAlignment="1">
      <alignment horizontal="center" vertical="center"/>
    </xf>
    <xf numFmtId="43" fontId="7" fillId="0" borderId="1" xfId="9" applyFont="1" applyBorder="1" applyAlignment="1">
      <alignment vertical="center"/>
    </xf>
    <xf numFmtId="43" fontId="3" fillId="0" borderId="1" xfId="9" applyFont="1" applyBorder="1" applyAlignment="1">
      <alignment vertical="center"/>
    </xf>
    <xf numFmtId="43" fontId="4" fillId="0" borderId="1" xfId="9" applyFont="1" applyBorder="1" applyAlignment="1">
      <alignment horizontal="left" vertical="center"/>
    </xf>
    <xf numFmtId="43" fontId="4" fillId="0" borderId="1" xfId="9" applyFont="1" applyBorder="1" applyAlignment="1">
      <alignment horizontal="left" vertical="center" wrapText="1"/>
    </xf>
    <xf numFmtId="43" fontId="6" fillId="0" borderId="5" xfId="9" applyFont="1" applyBorder="1" applyAlignment="1">
      <alignment horizontal="left" vertical="center" wrapText="1"/>
    </xf>
    <xf numFmtId="43" fontId="4" fillId="0" borderId="0" xfId="9" applyFont="1" applyBorder="1" applyAlignment="1">
      <alignment horizontal="left" vertical="center" wrapText="1"/>
    </xf>
    <xf numFmtId="43" fontId="6" fillId="0" borderId="0" xfId="9" applyFont="1" applyBorder="1" applyAlignment="1">
      <alignment horizontal="right" vertical="center" wrapText="1"/>
    </xf>
    <xf numFmtId="0" fontId="9" fillId="0" borderId="0" xfId="0" applyFont="1" applyAlignment="1">
      <alignment vertical="center"/>
    </xf>
    <xf numFmtId="31" fontId="9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77" fontId="6" fillId="0" borderId="0" xfId="9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righ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千位分隔 11 2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百分比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千位分隔 8" xfId="23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12 2" xfId="52"/>
    <cellStyle name="常规 2" xfId="53"/>
    <cellStyle name="常规 3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2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tutfswufeeducn-my.sharepoint.com\Ws15\&#26412;&#22320;&#30913;&#30424;%20(e)\&#24352;&#29233;&#21326;\&#25151;&#35780;\js\WINDOWS\Desktop\&#32929;&#20221;\&#37325;&#32622;&#25104;&#26412;&#26126;&#32454;&#34920;\&#26680;&#23545;&#27719;&#24635;&#34920;SZ.10-1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ttps:\\stutfswufeeducn-my.sharepoint.com\A:\WINDOWS\Desktop\&#32929;&#20221;\&#37325;&#32622;&#25104;&#26412;&#26126;&#32454;&#34920;\&#26680;&#23545;&#27719;&#24635;&#34920;SZ.10-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资产评估结果汇总表"/>
      <sheetName val="资产评估结果分类汇总表"/>
      <sheetName val="资产评估结果分类汇总表 (2)"/>
      <sheetName val="资产评估申报核对表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资产评估结果汇总表"/>
      <sheetName val="资产评估结果分类汇总表"/>
      <sheetName val="资产评估结果分类汇总表 (2)"/>
      <sheetName val="资产评估申报核对表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view="pageBreakPreview" zoomScale="115" zoomScaleNormal="100" workbookViewId="0">
      <selection activeCell="D3" sqref="D3"/>
    </sheetView>
  </sheetViews>
  <sheetFormatPr defaultColWidth="8.9" defaultRowHeight="40.05" customHeight="1"/>
  <cols>
    <col min="1" max="1" width="7.7" customWidth="1"/>
    <col min="2" max="2" width="18.6" customWidth="1"/>
    <col min="3" max="3" width="10.2" customWidth="1"/>
    <col min="4" max="4" width="10.5" customWidth="1"/>
    <col min="5" max="5" width="12.7" customWidth="1"/>
    <col min="6" max="6" width="14.5" customWidth="1"/>
    <col min="7" max="7" width="14.7" customWidth="1"/>
    <col min="8" max="8" width="15.7" customWidth="1"/>
    <col min="9" max="9" width="16.7" customWidth="1"/>
    <col min="256" max="256" width="8.6" customWidth="1"/>
    <col min="257" max="257" width="23.4" customWidth="1"/>
    <col min="258" max="258" width="12.1" customWidth="1"/>
    <col min="259" max="259" width="17.1" customWidth="1"/>
    <col min="260" max="260" width="19" customWidth="1"/>
    <col min="261" max="261" width="23.6" customWidth="1"/>
    <col min="262" max="262" width="14" customWidth="1"/>
    <col min="512" max="512" width="8.6" customWidth="1"/>
    <col min="513" max="513" width="23.4" customWidth="1"/>
    <col min="514" max="514" width="12.1" customWidth="1"/>
    <col min="515" max="515" width="17.1" customWidth="1"/>
    <col min="516" max="516" width="19" customWidth="1"/>
    <col min="517" max="517" width="23.6" customWidth="1"/>
    <col min="518" max="518" width="14" customWidth="1"/>
    <col min="768" max="768" width="8.6" customWidth="1"/>
    <col min="769" max="769" width="23.4" customWidth="1"/>
    <col min="770" max="770" width="12.1" customWidth="1"/>
    <col min="771" max="771" width="17.1" customWidth="1"/>
    <col min="772" max="772" width="19" customWidth="1"/>
    <col min="773" max="773" width="23.6" customWidth="1"/>
    <col min="774" max="774" width="14" customWidth="1"/>
    <col min="1024" max="1024" width="8.6" customWidth="1"/>
    <col min="1025" max="1025" width="23.4" customWidth="1"/>
    <col min="1026" max="1026" width="12.1" customWidth="1"/>
    <col min="1027" max="1027" width="17.1" customWidth="1"/>
    <col min="1028" max="1028" width="19" customWidth="1"/>
    <col min="1029" max="1029" width="23.6" customWidth="1"/>
    <col min="1030" max="1030" width="14" customWidth="1"/>
    <col min="1280" max="1280" width="8.6" customWidth="1"/>
    <col min="1281" max="1281" width="23.4" customWidth="1"/>
    <col min="1282" max="1282" width="12.1" customWidth="1"/>
    <col min="1283" max="1283" width="17.1" customWidth="1"/>
    <col min="1284" max="1284" width="19" customWidth="1"/>
    <col min="1285" max="1285" width="23.6" customWidth="1"/>
    <col min="1286" max="1286" width="14" customWidth="1"/>
    <col min="1536" max="1536" width="8.6" customWidth="1"/>
    <col min="1537" max="1537" width="23.4" customWidth="1"/>
    <col min="1538" max="1538" width="12.1" customWidth="1"/>
    <col min="1539" max="1539" width="17.1" customWidth="1"/>
    <col min="1540" max="1540" width="19" customWidth="1"/>
    <col min="1541" max="1541" width="23.6" customWidth="1"/>
    <col min="1542" max="1542" width="14" customWidth="1"/>
    <col min="1792" max="1792" width="8.6" customWidth="1"/>
    <col min="1793" max="1793" width="23.4" customWidth="1"/>
    <col min="1794" max="1794" width="12.1" customWidth="1"/>
    <col min="1795" max="1795" width="17.1" customWidth="1"/>
    <col min="1796" max="1796" width="19" customWidth="1"/>
    <col min="1797" max="1797" width="23.6" customWidth="1"/>
    <col min="1798" max="1798" width="14" customWidth="1"/>
    <col min="2048" max="2048" width="8.6" customWidth="1"/>
    <col min="2049" max="2049" width="23.4" customWidth="1"/>
    <col min="2050" max="2050" width="12.1" customWidth="1"/>
    <col min="2051" max="2051" width="17.1" customWidth="1"/>
    <col min="2052" max="2052" width="19" customWidth="1"/>
    <col min="2053" max="2053" width="23.6" customWidth="1"/>
    <col min="2054" max="2054" width="14" customWidth="1"/>
    <col min="2304" max="2304" width="8.6" customWidth="1"/>
    <col min="2305" max="2305" width="23.4" customWidth="1"/>
    <col min="2306" max="2306" width="12.1" customWidth="1"/>
    <col min="2307" max="2307" width="17.1" customWidth="1"/>
    <col min="2308" max="2308" width="19" customWidth="1"/>
    <col min="2309" max="2309" width="23.6" customWidth="1"/>
    <col min="2310" max="2310" width="14" customWidth="1"/>
    <col min="2560" max="2560" width="8.6" customWidth="1"/>
    <col min="2561" max="2561" width="23.4" customWidth="1"/>
    <col min="2562" max="2562" width="12.1" customWidth="1"/>
    <col min="2563" max="2563" width="17.1" customWidth="1"/>
    <col min="2564" max="2564" width="19" customWidth="1"/>
    <col min="2565" max="2565" width="23.6" customWidth="1"/>
    <col min="2566" max="2566" width="14" customWidth="1"/>
    <col min="2816" max="2816" width="8.6" customWidth="1"/>
    <col min="2817" max="2817" width="23.4" customWidth="1"/>
    <col min="2818" max="2818" width="12.1" customWidth="1"/>
    <col min="2819" max="2819" width="17.1" customWidth="1"/>
    <col min="2820" max="2820" width="19" customWidth="1"/>
    <col min="2821" max="2821" width="23.6" customWidth="1"/>
    <col min="2822" max="2822" width="14" customWidth="1"/>
    <col min="3072" max="3072" width="8.6" customWidth="1"/>
    <col min="3073" max="3073" width="23.4" customWidth="1"/>
    <col min="3074" max="3074" width="12.1" customWidth="1"/>
    <col min="3075" max="3075" width="17.1" customWidth="1"/>
    <col min="3076" max="3076" width="19" customWidth="1"/>
    <col min="3077" max="3077" width="23.6" customWidth="1"/>
    <col min="3078" max="3078" width="14" customWidth="1"/>
    <col min="3328" max="3328" width="8.6" customWidth="1"/>
    <col min="3329" max="3329" width="23.4" customWidth="1"/>
    <col min="3330" max="3330" width="12.1" customWidth="1"/>
    <col min="3331" max="3331" width="17.1" customWidth="1"/>
    <col min="3332" max="3332" width="19" customWidth="1"/>
    <col min="3333" max="3333" width="23.6" customWidth="1"/>
    <col min="3334" max="3334" width="14" customWidth="1"/>
    <col min="3584" max="3584" width="8.6" customWidth="1"/>
    <col min="3585" max="3585" width="23.4" customWidth="1"/>
    <col min="3586" max="3586" width="12.1" customWidth="1"/>
    <col min="3587" max="3587" width="17.1" customWidth="1"/>
    <col min="3588" max="3588" width="19" customWidth="1"/>
    <col min="3589" max="3589" width="23.6" customWidth="1"/>
    <col min="3590" max="3590" width="14" customWidth="1"/>
    <col min="3840" max="3840" width="8.6" customWidth="1"/>
    <col min="3841" max="3841" width="23.4" customWidth="1"/>
    <col min="3842" max="3842" width="12.1" customWidth="1"/>
    <col min="3843" max="3843" width="17.1" customWidth="1"/>
    <col min="3844" max="3844" width="19" customWidth="1"/>
    <col min="3845" max="3845" width="23.6" customWidth="1"/>
    <col min="3846" max="3846" width="14" customWidth="1"/>
    <col min="4096" max="4096" width="8.6" customWidth="1"/>
    <col min="4097" max="4097" width="23.4" customWidth="1"/>
    <col min="4098" max="4098" width="12.1" customWidth="1"/>
    <col min="4099" max="4099" width="17.1" customWidth="1"/>
    <col min="4100" max="4100" width="19" customWidth="1"/>
    <col min="4101" max="4101" width="23.6" customWidth="1"/>
    <col min="4102" max="4102" width="14" customWidth="1"/>
    <col min="4352" max="4352" width="8.6" customWidth="1"/>
    <col min="4353" max="4353" width="23.4" customWidth="1"/>
    <col min="4354" max="4354" width="12.1" customWidth="1"/>
    <col min="4355" max="4355" width="17.1" customWidth="1"/>
    <col min="4356" max="4356" width="19" customWidth="1"/>
    <col min="4357" max="4357" width="23.6" customWidth="1"/>
    <col min="4358" max="4358" width="14" customWidth="1"/>
    <col min="4608" max="4608" width="8.6" customWidth="1"/>
    <col min="4609" max="4609" width="23.4" customWidth="1"/>
    <col min="4610" max="4610" width="12.1" customWidth="1"/>
    <col min="4611" max="4611" width="17.1" customWidth="1"/>
    <col min="4612" max="4612" width="19" customWidth="1"/>
    <col min="4613" max="4613" width="23.6" customWidth="1"/>
    <col min="4614" max="4614" width="14" customWidth="1"/>
    <col min="4864" max="4864" width="8.6" customWidth="1"/>
    <col min="4865" max="4865" width="23.4" customWidth="1"/>
    <col min="4866" max="4866" width="12.1" customWidth="1"/>
    <col min="4867" max="4867" width="17.1" customWidth="1"/>
    <col min="4868" max="4868" width="19" customWidth="1"/>
    <col min="4869" max="4869" width="23.6" customWidth="1"/>
    <col min="4870" max="4870" width="14" customWidth="1"/>
    <col min="5120" max="5120" width="8.6" customWidth="1"/>
    <col min="5121" max="5121" width="23.4" customWidth="1"/>
    <col min="5122" max="5122" width="12.1" customWidth="1"/>
    <col min="5123" max="5123" width="17.1" customWidth="1"/>
    <col min="5124" max="5124" width="19" customWidth="1"/>
    <col min="5125" max="5125" width="23.6" customWidth="1"/>
    <col min="5126" max="5126" width="14" customWidth="1"/>
    <col min="5376" max="5376" width="8.6" customWidth="1"/>
    <col min="5377" max="5377" width="23.4" customWidth="1"/>
    <col min="5378" max="5378" width="12.1" customWidth="1"/>
    <col min="5379" max="5379" width="17.1" customWidth="1"/>
    <col min="5380" max="5380" width="19" customWidth="1"/>
    <col min="5381" max="5381" width="23.6" customWidth="1"/>
    <col min="5382" max="5382" width="14" customWidth="1"/>
    <col min="5632" max="5632" width="8.6" customWidth="1"/>
    <col min="5633" max="5633" width="23.4" customWidth="1"/>
    <col min="5634" max="5634" width="12.1" customWidth="1"/>
    <col min="5635" max="5635" width="17.1" customWidth="1"/>
    <col min="5636" max="5636" width="19" customWidth="1"/>
    <col min="5637" max="5637" width="23.6" customWidth="1"/>
    <col min="5638" max="5638" width="14" customWidth="1"/>
    <col min="5888" max="5888" width="8.6" customWidth="1"/>
    <col min="5889" max="5889" width="23.4" customWidth="1"/>
    <col min="5890" max="5890" width="12.1" customWidth="1"/>
    <col min="5891" max="5891" width="17.1" customWidth="1"/>
    <col min="5892" max="5892" width="19" customWidth="1"/>
    <col min="5893" max="5893" width="23.6" customWidth="1"/>
    <col min="5894" max="5894" width="14" customWidth="1"/>
    <col min="6144" max="6144" width="8.6" customWidth="1"/>
    <col min="6145" max="6145" width="23.4" customWidth="1"/>
    <col min="6146" max="6146" width="12.1" customWidth="1"/>
    <col min="6147" max="6147" width="17.1" customWidth="1"/>
    <col min="6148" max="6148" width="19" customWidth="1"/>
    <col min="6149" max="6149" width="23.6" customWidth="1"/>
    <col min="6150" max="6150" width="14" customWidth="1"/>
    <col min="6400" max="6400" width="8.6" customWidth="1"/>
    <col min="6401" max="6401" width="23.4" customWidth="1"/>
    <col min="6402" max="6402" width="12.1" customWidth="1"/>
    <col min="6403" max="6403" width="17.1" customWidth="1"/>
    <col min="6404" max="6404" width="19" customWidth="1"/>
    <col min="6405" max="6405" width="23.6" customWidth="1"/>
    <col min="6406" max="6406" width="14" customWidth="1"/>
    <col min="6656" max="6656" width="8.6" customWidth="1"/>
    <col min="6657" max="6657" width="23.4" customWidth="1"/>
    <col min="6658" max="6658" width="12.1" customWidth="1"/>
    <col min="6659" max="6659" width="17.1" customWidth="1"/>
    <col min="6660" max="6660" width="19" customWidth="1"/>
    <col min="6661" max="6661" width="23.6" customWidth="1"/>
    <col min="6662" max="6662" width="14" customWidth="1"/>
    <col min="6912" max="6912" width="8.6" customWidth="1"/>
    <col min="6913" max="6913" width="23.4" customWidth="1"/>
    <col min="6914" max="6914" width="12.1" customWidth="1"/>
    <col min="6915" max="6915" width="17.1" customWidth="1"/>
    <col min="6916" max="6916" width="19" customWidth="1"/>
    <col min="6917" max="6917" width="23.6" customWidth="1"/>
    <col min="6918" max="6918" width="14" customWidth="1"/>
    <col min="7168" max="7168" width="8.6" customWidth="1"/>
    <col min="7169" max="7169" width="23.4" customWidth="1"/>
    <col min="7170" max="7170" width="12.1" customWidth="1"/>
    <col min="7171" max="7171" width="17.1" customWidth="1"/>
    <col min="7172" max="7172" width="19" customWidth="1"/>
    <col min="7173" max="7173" width="23.6" customWidth="1"/>
    <col min="7174" max="7174" width="14" customWidth="1"/>
    <col min="7424" max="7424" width="8.6" customWidth="1"/>
    <col min="7425" max="7425" width="23.4" customWidth="1"/>
    <col min="7426" max="7426" width="12.1" customWidth="1"/>
    <col min="7427" max="7427" width="17.1" customWidth="1"/>
    <col min="7428" max="7428" width="19" customWidth="1"/>
    <col min="7429" max="7429" width="23.6" customWidth="1"/>
    <col min="7430" max="7430" width="14" customWidth="1"/>
    <col min="7680" max="7680" width="8.6" customWidth="1"/>
    <col min="7681" max="7681" width="23.4" customWidth="1"/>
    <col min="7682" max="7682" width="12.1" customWidth="1"/>
    <col min="7683" max="7683" width="17.1" customWidth="1"/>
    <col min="7684" max="7684" width="19" customWidth="1"/>
    <col min="7685" max="7685" width="23.6" customWidth="1"/>
    <col min="7686" max="7686" width="14" customWidth="1"/>
    <col min="7936" max="7936" width="8.6" customWidth="1"/>
    <col min="7937" max="7937" width="23.4" customWidth="1"/>
    <col min="7938" max="7938" width="12.1" customWidth="1"/>
    <col min="7939" max="7939" width="17.1" customWidth="1"/>
    <col min="7940" max="7940" width="19" customWidth="1"/>
    <col min="7941" max="7941" width="23.6" customWidth="1"/>
    <col min="7942" max="7942" width="14" customWidth="1"/>
    <col min="8192" max="8192" width="8.6" customWidth="1"/>
    <col min="8193" max="8193" width="23.4" customWidth="1"/>
    <col min="8194" max="8194" width="12.1" customWidth="1"/>
    <col min="8195" max="8195" width="17.1" customWidth="1"/>
    <col min="8196" max="8196" width="19" customWidth="1"/>
    <col min="8197" max="8197" width="23.6" customWidth="1"/>
    <col min="8198" max="8198" width="14" customWidth="1"/>
    <col min="8448" max="8448" width="8.6" customWidth="1"/>
    <col min="8449" max="8449" width="23.4" customWidth="1"/>
    <col min="8450" max="8450" width="12.1" customWidth="1"/>
    <col min="8451" max="8451" width="17.1" customWidth="1"/>
    <col min="8452" max="8452" width="19" customWidth="1"/>
    <col min="8453" max="8453" width="23.6" customWidth="1"/>
    <col min="8454" max="8454" width="14" customWidth="1"/>
    <col min="8704" max="8704" width="8.6" customWidth="1"/>
    <col min="8705" max="8705" width="23.4" customWidth="1"/>
    <col min="8706" max="8706" width="12.1" customWidth="1"/>
    <col min="8707" max="8707" width="17.1" customWidth="1"/>
    <col min="8708" max="8708" width="19" customWidth="1"/>
    <col min="8709" max="8709" width="23.6" customWidth="1"/>
    <col min="8710" max="8710" width="14" customWidth="1"/>
    <col min="8960" max="8960" width="8.6" customWidth="1"/>
    <col min="8961" max="8961" width="23.4" customWidth="1"/>
    <col min="8962" max="8962" width="12.1" customWidth="1"/>
    <col min="8963" max="8963" width="17.1" customWidth="1"/>
    <col min="8964" max="8964" width="19" customWidth="1"/>
    <col min="8965" max="8965" width="23.6" customWidth="1"/>
    <col min="8966" max="8966" width="14" customWidth="1"/>
    <col min="9216" max="9216" width="8.6" customWidth="1"/>
    <col min="9217" max="9217" width="23.4" customWidth="1"/>
    <col min="9218" max="9218" width="12.1" customWidth="1"/>
    <col min="9219" max="9219" width="17.1" customWidth="1"/>
    <col min="9220" max="9220" width="19" customWidth="1"/>
    <col min="9221" max="9221" width="23.6" customWidth="1"/>
    <col min="9222" max="9222" width="14" customWidth="1"/>
    <col min="9472" max="9472" width="8.6" customWidth="1"/>
    <col min="9473" max="9473" width="23.4" customWidth="1"/>
    <col min="9474" max="9474" width="12.1" customWidth="1"/>
    <col min="9475" max="9475" width="17.1" customWidth="1"/>
    <col min="9476" max="9476" width="19" customWidth="1"/>
    <col min="9477" max="9477" width="23.6" customWidth="1"/>
    <col min="9478" max="9478" width="14" customWidth="1"/>
    <col min="9728" max="9728" width="8.6" customWidth="1"/>
    <col min="9729" max="9729" width="23.4" customWidth="1"/>
    <col min="9730" max="9730" width="12.1" customWidth="1"/>
    <col min="9731" max="9731" width="17.1" customWidth="1"/>
    <col min="9732" max="9732" width="19" customWidth="1"/>
    <col min="9733" max="9733" width="23.6" customWidth="1"/>
    <col min="9734" max="9734" width="14" customWidth="1"/>
    <col min="9984" max="9984" width="8.6" customWidth="1"/>
    <col min="9985" max="9985" width="23.4" customWidth="1"/>
    <col min="9986" max="9986" width="12.1" customWidth="1"/>
    <col min="9987" max="9987" width="17.1" customWidth="1"/>
    <col min="9988" max="9988" width="19" customWidth="1"/>
    <col min="9989" max="9989" width="23.6" customWidth="1"/>
    <col min="9990" max="9990" width="14" customWidth="1"/>
    <col min="10240" max="10240" width="8.6" customWidth="1"/>
    <col min="10241" max="10241" width="23.4" customWidth="1"/>
    <col min="10242" max="10242" width="12.1" customWidth="1"/>
    <col min="10243" max="10243" width="17.1" customWidth="1"/>
    <col min="10244" max="10244" width="19" customWidth="1"/>
    <col min="10245" max="10245" width="23.6" customWidth="1"/>
    <col min="10246" max="10246" width="14" customWidth="1"/>
    <col min="10496" max="10496" width="8.6" customWidth="1"/>
    <col min="10497" max="10497" width="23.4" customWidth="1"/>
    <col min="10498" max="10498" width="12.1" customWidth="1"/>
    <col min="10499" max="10499" width="17.1" customWidth="1"/>
    <col min="10500" max="10500" width="19" customWidth="1"/>
    <col min="10501" max="10501" width="23.6" customWidth="1"/>
    <col min="10502" max="10502" width="14" customWidth="1"/>
    <col min="10752" max="10752" width="8.6" customWidth="1"/>
    <col min="10753" max="10753" width="23.4" customWidth="1"/>
    <col min="10754" max="10754" width="12.1" customWidth="1"/>
    <col min="10755" max="10755" width="17.1" customWidth="1"/>
    <col min="10756" max="10756" width="19" customWidth="1"/>
    <col min="10757" max="10757" width="23.6" customWidth="1"/>
    <col min="10758" max="10758" width="14" customWidth="1"/>
    <col min="11008" max="11008" width="8.6" customWidth="1"/>
    <col min="11009" max="11009" width="23.4" customWidth="1"/>
    <col min="11010" max="11010" width="12.1" customWidth="1"/>
    <col min="11011" max="11011" width="17.1" customWidth="1"/>
    <col min="11012" max="11012" width="19" customWidth="1"/>
    <col min="11013" max="11013" width="23.6" customWidth="1"/>
    <col min="11014" max="11014" width="14" customWidth="1"/>
    <col min="11264" max="11264" width="8.6" customWidth="1"/>
    <col min="11265" max="11265" width="23.4" customWidth="1"/>
    <col min="11266" max="11266" width="12.1" customWidth="1"/>
    <col min="11267" max="11267" width="17.1" customWidth="1"/>
    <col min="11268" max="11268" width="19" customWidth="1"/>
    <col min="11269" max="11269" width="23.6" customWidth="1"/>
    <col min="11270" max="11270" width="14" customWidth="1"/>
    <col min="11520" max="11520" width="8.6" customWidth="1"/>
    <col min="11521" max="11521" width="23.4" customWidth="1"/>
    <col min="11522" max="11522" width="12.1" customWidth="1"/>
    <col min="11523" max="11523" width="17.1" customWidth="1"/>
    <col min="11524" max="11524" width="19" customWidth="1"/>
    <col min="11525" max="11525" width="23.6" customWidth="1"/>
    <col min="11526" max="11526" width="14" customWidth="1"/>
    <col min="11776" max="11776" width="8.6" customWidth="1"/>
    <col min="11777" max="11777" width="23.4" customWidth="1"/>
    <col min="11778" max="11778" width="12.1" customWidth="1"/>
    <col min="11779" max="11779" width="17.1" customWidth="1"/>
    <col min="11780" max="11780" width="19" customWidth="1"/>
    <col min="11781" max="11781" width="23.6" customWidth="1"/>
    <col min="11782" max="11782" width="14" customWidth="1"/>
    <col min="12032" max="12032" width="8.6" customWidth="1"/>
    <col min="12033" max="12033" width="23.4" customWidth="1"/>
    <col min="12034" max="12034" width="12.1" customWidth="1"/>
    <col min="12035" max="12035" width="17.1" customWidth="1"/>
    <col min="12036" max="12036" width="19" customWidth="1"/>
    <col min="12037" max="12037" width="23.6" customWidth="1"/>
    <col min="12038" max="12038" width="14" customWidth="1"/>
    <col min="12288" max="12288" width="8.6" customWidth="1"/>
    <col min="12289" max="12289" width="23.4" customWidth="1"/>
    <col min="12290" max="12290" width="12.1" customWidth="1"/>
    <col min="12291" max="12291" width="17.1" customWidth="1"/>
    <col min="12292" max="12292" width="19" customWidth="1"/>
    <col min="12293" max="12293" width="23.6" customWidth="1"/>
    <col min="12294" max="12294" width="14" customWidth="1"/>
    <col min="12544" max="12544" width="8.6" customWidth="1"/>
    <col min="12545" max="12545" width="23.4" customWidth="1"/>
    <col min="12546" max="12546" width="12.1" customWidth="1"/>
    <col min="12547" max="12547" width="17.1" customWidth="1"/>
    <col min="12548" max="12548" width="19" customWidth="1"/>
    <col min="12549" max="12549" width="23.6" customWidth="1"/>
    <col min="12550" max="12550" width="14" customWidth="1"/>
    <col min="12800" max="12800" width="8.6" customWidth="1"/>
    <col min="12801" max="12801" width="23.4" customWidth="1"/>
    <col min="12802" max="12802" width="12.1" customWidth="1"/>
    <col min="12803" max="12803" width="17.1" customWidth="1"/>
    <col min="12804" max="12804" width="19" customWidth="1"/>
    <col min="12805" max="12805" width="23.6" customWidth="1"/>
    <col min="12806" max="12806" width="14" customWidth="1"/>
    <col min="13056" max="13056" width="8.6" customWidth="1"/>
    <col min="13057" max="13057" width="23.4" customWidth="1"/>
    <col min="13058" max="13058" width="12.1" customWidth="1"/>
    <col min="13059" max="13059" width="17.1" customWidth="1"/>
    <col min="13060" max="13060" width="19" customWidth="1"/>
    <col min="13061" max="13061" width="23.6" customWidth="1"/>
    <col min="13062" max="13062" width="14" customWidth="1"/>
    <col min="13312" max="13312" width="8.6" customWidth="1"/>
    <col min="13313" max="13313" width="23.4" customWidth="1"/>
    <col min="13314" max="13314" width="12.1" customWidth="1"/>
    <col min="13315" max="13315" width="17.1" customWidth="1"/>
    <col min="13316" max="13316" width="19" customWidth="1"/>
    <col min="13317" max="13317" width="23.6" customWidth="1"/>
    <col min="13318" max="13318" width="14" customWidth="1"/>
    <col min="13568" max="13568" width="8.6" customWidth="1"/>
    <col min="13569" max="13569" width="23.4" customWidth="1"/>
    <col min="13570" max="13570" width="12.1" customWidth="1"/>
    <col min="13571" max="13571" width="17.1" customWidth="1"/>
    <col min="13572" max="13572" width="19" customWidth="1"/>
    <col min="13573" max="13573" width="23.6" customWidth="1"/>
    <col min="13574" max="13574" width="14" customWidth="1"/>
    <col min="13824" max="13824" width="8.6" customWidth="1"/>
    <col min="13825" max="13825" width="23.4" customWidth="1"/>
    <col min="13826" max="13826" width="12.1" customWidth="1"/>
    <col min="13827" max="13827" width="17.1" customWidth="1"/>
    <col min="13828" max="13828" width="19" customWidth="1"/>
    <col min="13829" max="13829" width="23.6" customWidth="1"/>
    <col min="13830" max="13830" width="14" customWidth="1"/>
    <col min="14080" max="14080" width="8.6" customWidth="1"/>
    <col min="14081" max="14081" width="23.4" customWidth="1"/>
    <col min="14082" max="14082" width="12.1" customWidth="1"/>
    <col min="14083" max="14083" width="17.1" customWidth="1"/>
    <col min="14084" max="14084" width="19" customWidth="1"/>
    <col min="14085" max="14085" width="23.6" customWidth="1"/>
    <col min="14086" max="14086" width="14" customWidth="1"/>
    <col min="14336" max="14336" width="8.6" customWidth="1"/>
    <col min="14337" max="14337" width="23.4" customWidth="1"/>
    <col min="14338" max="14338" width="12.1" customWidth="1"/>
    <col min="14339" max="14339" width="17.1" customWidth="1"/>
    <col min="14340" max="14340" width="19" customWidth="1"/>
    <col min="14341" max="14341" width="23.6" customWidth="1"/>
    <col min="14342" max="14342" width="14" customWidth="1"/>
    <col min="14592" max="14592" width="8.6" customWidth="1"/>
    <col min="14593" max="14593" width="23.4" customWidth="1"/>
    <col min="14594" max="14594" width="12.1" customWidth="1"/>
    <col min="14595" max="14595" width="17.1" customWidth="1"/>
    <col min="14596" max="14596" width="19" customWidth="1"/>
    <col min="14597" max="14597" width="23.6" customWidth="1"/>
    <col min="14598" max="14598" width="14" customWidth="1"/>
    <col min="14848" max="14848" width="8.6" customWidth="1"/>
    <col min="14849" max="14849" width="23.4" customWidth="1"/>
    <col min="14850" max="14850" width="12.1" customWidth="1"/>
    <col min="14851" max="14851" width="17.1" customWidth="1"/>
    <col min="14852" max="14852" width="19" customWidth="1"/>
    <col min="14853" max="14853" width="23.6" customWidth="1"/>
    <col min="14854" max="14854" width="14" customWidth="1"/>
    <col min="15104" max="15104" width="8.6" customWidth="1"/>
    <col min="15105" max="15105" width="23.4" customWidth="1"/>
    <col min="15106" max="15106" width="12.1" customWidth="1"/>
    <col min="15107" max="15107" width="17.1" customWidth="1"/>
    <col min="15108" max="15108" width="19" customWidth="1"/>
    <col min="15109" max="15109" width="23.6" customWidth="1"/>
    <col min="15110" max="15110" width="14" customWidth="1"/>
    <col min="15360" max="15360" width="8.6" customWidth="1"/>
    <col min="15361" max="15361" width="23.4" customWidth="1"/>
    <col min="15362" max="15362" width="12.1" customWidth="1"/>
    <col min="15363" max="15363" width="17.1" customWidth="1"/>
    <col min="15364" max="15364" width="19" customWidth="1"/>
    <col min="15365" max="15365" width="23.6" customWidth="1"/>
    <col min="15366" max="15366" width="14" customWidth="1"/>
    <col min="15616" max="15616" width="8.6" customWidth="1"/>
    <col min="15617" max="15617" width="23.4" customWidth="1"/>
    <col min="15618" max="15618" width="12.1" customWidth="1"/>
    <col min="15619" max="15619" width="17.1" customWidth="1"/>
    <col min="15620" max="15620" width="19" customWidth="1"/>
    <col min="15621" max="15621" width="23.6" customWidth="1"/>
    <col min="15622" max="15622" width="14" customWidth="1"/>
    <col min="15872" max="15872" width="8.6" customWidth="1"/>
    <col min="15873" max="15873" width="23.4" customWidth="1"/>
    <col min="15874" max="15874" width="12.1" customWidth="1"/>
    <col min="15875" max="15875" width="17.1" customWidth="1"/>
    <col min="15876" max="15876" width="19" customWidth="1"/>
    <col min="15877" max="15877" width="23.6" customWidth="1"/>
    <col min="15878" max="15878" width="14" customWidth="1"/>
    <col min="16128" max="16128" width="8.6" customWidth="1"/>
    <col min="16129" max="16129" width="23.4" customWidth="1"/>
    <col min="16130" max="16130" width="12.1" customWidth="1"/>
    <col min="16131" max="16131" width="17.1" customWidth="1"/>
    <col min="16132" max="16132" width="19" customWidth="1"/>
    <col min="16133" max="16133" width="23.6" customWidth="1"/>
    <col min="16134" max="16134" width="14" customWidth="1"/>
  </cols>
  <sheetData>
    <row r="1" customHeight="1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57"/>
      <c r="K1" s="57"/>
      <c r="L1" s="57"/>
      <c r="M1" s="57"/>
      <c r="N1" s="57"/>
    </row>
    <row r="2" customHeight="1" spans="1:9">
      <c r="A2" s="41" t="s">
        <v>1</v>
      </c>
      <c r="B2" s="41"/>
      <c r="C2" s="41"/>
      <c r="D2" s="41"/>
      <c r="E2" s="41"/>
      <c r="F2" s="41"/>
      <c r="G2" s="41"/>
      <c r="H2" s="41"/>
      <c r="I2" s="41"/>
    </row>
    <row r="3" customHeight="1" spans="1:9">
      <c r="A3" s="42" t="s">
        <v>2</v>
      </c>
      <c r="B3" s="43"/>
      <c r="C3" s="43"/>
      <c r="D3" s="43"/>
      <c r="E3" s="44" t="s">
        <v>3</v>
      </c>
      <c r="F3" s="44"/>
      <c r="G3" s="44"/>
      <c r="H3" s="44"/>
      <c r="I3" s="44"/>
    </row>
    <row r="4" customHeight="1" spans="1:9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3" t="s">
        <v>9</v>
      </c>
      <c r="G4" s="4" t="s">
        <v>10</v>
      </c>
      <c r="H4" s="45" t="s">
        <v>11</v>
      </c>
      <c r="I4" s="58" t="s">
        <v>12</v>
      </c>
    </row>
    <row r="5" customHeight="1" spans="1:9">
      <c r="A5" s="3">
        <v>1</v>
      </c>
      <c r="B5" s="3" t="s">
        <v>13</v>
      </c>
      <c r="C5" s="3" t="str">
        <f>'1层外立面'!D33</f>
        <v>项</v>
      </c>
      <c r="D5" s="7">
        <v>26</v>
      </c>
      <c r="E5" s="46">
        <v>42261</v>
      </c>
      <c r="F5" s="46">
        <v>8127</v>
      </c>
      <c r="G5" s="46">
        <v>2067</v>
      </c>
      <c r="H5" s="46">
        <v>10194</v>
      </c>
      <c r="I5" s="46">
        <v>32067</v>
      </c>
    </row>
    <row r="6" customHeight="1" spans="1:9">
      <c r="A6" s="3">
        <v>2</v>
      </c>
      <c r="B6" s="3" t="s">
        <v>14</v>
      </c>
      <c r="C6" s="3" t="str">
        <f>'2层'!D58</f>
        <v>项</v>
      </c>
      <c r="D6" s="7">
        <v>40</v>
      </c>
      <c r="E6" s="46">
        <v>68770</v>
      </c>
      <c r="F6" s="46">
        <v>47720</v>
      </c>
      <c r="G6" s="46">
        <v>23111</v>
      </c>
      <c r="H6" s="46">
        <v>70831</v>
      </c>
      <c r="I6" s="46">
        <v>-2061</v>
      </c>
    </row>
    <row r="7" customHeight="1" spans="1:9">
      <c r="A7" s="3">
        <v>3</v>
      </c>
      <c r="B7" s="3" t="s">
        <v>15</v>
      </c>
      <c r="C7" s="47" t="str">
        <f>'3层加建'!D27</f>
        <v>项</v>
      </c>
      <c r="D7" s="7">
        <v>24</v>
      </c>
      <c r="E7" s="46">
        <v>215529</v>
      </c>
      <c r="F7" s="46">
        <v>77785</v>
      </c>
      <c r="G7" s="46">
        <v>32174</v>
      </c>
      <c r="H7" s="46">
        <v>109959</v>
      </c>
      <c r="I7" s="46">
        <v>105570</v>
      </c>
    </row>
    <row r="8" customHeight="1" spans="1:9">
      <c r="A8" s="3">
        <v>4</v>
      </c>
      <c r="B8" s="4" t="s">
        <v>16</v>
      </c>
      <c r="C8" s="6" t="s">
        <v>17</v>
      </c>
      <c r="D8" s="7">
        <v>5</v>
      </c>
      <c r="E8" s="46">
        <v>300</v>
      </c>
      <c r="F8" s="46">
        <v>40500</v>
      </c>
      <c r="G8" s="46">
        <v>2000</v>
      </c>
      <c r="H8" s="46">
        <v>42500</v>
      </c>
      <c r="I8" s="46">
        <v>-42200</v>
      </c>
    </row>
    <row r="9" ht="29" customHeight="1" spans="1:9">
      <c r="A9" s="8" t="s">
        <v>18</v>
      </c>
      <c r="B9" s="9"/>
      <c r="C9" s="8" t="s">
        <v>17</v>
      </c>
      <c r="D9" s="7">
        <v>95</v>
      </c>
      <c r="E9" s="48">
        <v>326860</v>
      </c>
      <c r="F9" s="49">
        <v>174132</v>
      </c>
      <c r="G9" s="49">
        <v>59352</v>
      </c>
      <c r="H9" s="48">
        <v>233484</v>
      </c>
      <c r="I9" s="9">
        <v>93376</v>
      </c>
    </row>
    <row r="10" ht="30" customHeight="1" spans="1:9">
      <c r="A10" s="50" t="s">
        <v>19</v>
      </c>
      <c r="B10" s="50"/>
      <c r="C10" s="50"/>
      <c r="D10" s="50"/>
      <c r="E10" s="50"/>
      <c r="F10" s="50"/>
      <c r="G10" s="50"/>
      <c r="H10" s="50"/>
      <c r="I10" s="50"/>
    </row>
    <row r="11" customHeight="1" spans="1:9">
      <c r="A11" s="51" t="s">
        <v>20</v>
      </c>
      <c r="B11" s="51"/>
      <c r="C11" s="51"/>
      <c r="D11" s="51"/>
      <c r="E11" s="51"/>
      <c r="F11" s="51"/>
      <c r="G11" s="51"/>
      <c r="H11" s="51"/>
      <c r="I11" s="51"/>
    </row>
    <row r="12" customHeight="1" spans="1:9">
      <c r="A12" s="52" t="s">
        <v>21</v>
      </c>
      <c r="B12" s="52"/>
      <c r="C12" s="52"/>
      <c r="D12" s="52"/>
      <c r="E12" s="53"/>
      <c r="F12" s="53"/>
      <c r="G12" s="53"/>
      <c r="H12" s="54" t="s">
        <v>22</v>
      </c>
      <c r="I12" s="59">
        <v>45000</v>
      </c>
    </row>
    <row r="13" s="40" customFormat="1" customHeight="1" spans="1:9">
      <c r="A13" s="55"/>
      <c r="H13" s="56"/>
      <c r="I13" s="60"/>
    </row>
  </sheetData>
  <mergeCells count="8">
    <mergeCell ref="A1:I1"/>
    <mergeCell ref="A2:I2"/>
    <mergeCell ref="E3:I3"/>
    <mergeCell ref="A9:B9"/>
    <mergeCell ref="A10:I10"/>
    <mergeCell ref="A11:I11"/>
    <mergeCell ref="A12:D12"/>
    <mergeCell ref="H13:I13"/>
  </mergeCells>
  <printOptions horizontalCentered="1"/>
  <pageMargins left="0.708661417322835" right="0.708661417322835" top="0.78740157480315" bottom="0.78740157480315" header="0.393700787401575" footer="0.393700787401575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3"/>
  <sheetViews>
    <sheetView zoomScaleSheetLayoutView="86" workbookViewId="0">
      <selection activeCell="C5" sqref="C5"/>
    </sheetView>
  </sheetViews>
  <sheetFormatPr defaultColWidth="11" defaultRowHeight="39" customHeight="1" outlineLevelCol="4"/>
  <cols>
    <col min="1" max="1" width="7.1" customWidth="1"/>
    <col min="2" max="2" width="17" customWidth="1"/>
    <col min="3" max="3" width="31.7" style="11" customWidth="1"/>
    <col min="4" max="4" width="12.2" customWidth="1"/>
    <col min="5" max="5" width="11.2" customWidth="1"/>
  </cols>
  <sheetData>
    <row r="1" customHeight="1" spans="1:5">
      <c r="A1" s="1" t="s">
        <v>23</v>
      </c>
      <c r="B1" s="1"/>
      <c r="C1" s="1"/>
      <c r="D1" s="1"/>
      <c r="E1" s="1"/>
    </row>
    <row r="2" customHeight="1" spans="1:5">
      <c r="A2" s="12" t="s">
        <v>24</v>
      </c>
      <c r="B2" s="12" t="s">
        <v>25</v>
      </c>
      <c r="C2" s="13" t="s">
        <v>26</v>
      </c>
      <c r="D2" s="3" t="s">
        <v>6</v>
      </c>
      <c r="E2" s="3" t="s">
        <v>7</v>
      </c>
    </row>
    <row r="3" customHeight="1" spans="1:5">
      <c r="A3" s="33" t="s">
        <v>27</v>
      </c>
      <c r="B3" s="23" t="s">
        <v>28</v>
      </c>
      <c r="C3" s="34"/>
      <c r="D3" s="24"/>
      <c r="E3" s="35"/>
    </row>
    <row r="4" customHeight="1" spans="1:5">
      <c r="A4" s="13">
        <v>1</v>
      </c>
      <c r="B4" s="14" t="s">
        <v>29</v>
      </c>
      <c r="C4" s="25" t="s">
        <v>30</v>
      </c>
      <c r="D4" s="14" t="s">
        <v>31</v>
      </c>
      <c r="E4" s="19">
        <v>15.87</v>
      </c>
    </row>
    <row r="5" customHeight="1" spans="1:5">
      <c r="A5" s="13">
        <v>2</v>
      </c>
      <c r="B5" s="14" t="s">
        <v>32</v>
      </c>
      <c r="C5" s="25" t="s">
        <v>33</v>
      </c>
      <c r="D5" s="14" t="s">
        <v>31</v>
      </c>
      <c r="E5" s="19">
        <v>5.52</v>
      </c>
    </row>
    <row r="6" customHeight="1" spans="1:5">
      <c r="A6" s="13">
        <v>3</v>
      </c>
      <c r="B6" s="14" t="s">
        <v>34</v>
      </c>
      <c r="C6" s="25" t="s">
        <v>35</v>
      </c>
      <c r="D6" s="14" t="s">
        <v>31</v>
      </c>
      <c r="E6" s="19">
        <v>31.61</v>
      </c>
    </row>
    <row r="7" customHeight="1" spans="1:5">
      <c r="A7" s="13">
        <v>4</v>
      </c>
      <c r="B7" s="14" t="s">
        <v>36</v>
      </c>
      <c r="C7" s="25" t="s">
        <v>37</v>
      </c>
      <c r="D7" s="14" t="s">
        <v>31</v>
      </c>
      <c r="E7" s="19">
        <v>15.87</v>
      </c>
    </row>
    <row r="8" customHeight="1" spans="1:5">
      <c r="A8" s="13">
        <v>5</v>
      </c>
      <c r="B8" s="14" t="s">
        <v>38</v>
      </c>
      <c r="C8" s="25" t="s">
        <v>39</v>
      </c>
      <c r="D8" s="14" t="s">
        <v>31</v>
      </c>
      <c r="E8" s="19">
        <v>7.68</v>
      </c>
    </row>
    <row r="9" customHeight="1" spans="1:5">
      <c r="A9" s="13">
        <v>6</v>
      </c>
      <c r="B9" s="14" t="s">
        <v>40</v>
      </c>
      <c r="C9" s="25" t="s">
        <v>41</v>
      </c>
      <c r="D9" s="14" t="s">
        <v>31</v>
      </c>
      <c r="E9" s="19">
        <v>2.1</v>
      </c>
    </row>
    <row r="10" customHeight="1" spans="1:5">
      <c r="A10" s="13">
        <v>7</v>
      </c>
      <c r="B10" s="14" t="s">
        <v>42</v>
      </c>
      <c r="C10" s="25" t="s">
        <v>43</v>
      </c>
      <c r="D10" s="14" t="s">
        <v>31</v>
      </c>
      <c r="E10" s="19">
        <v>7.6375</v>
      </c>
    </row>
    <row r="11" customHeight="1" spans="1:5">
      <c r="A11" s="13">
        <v>8</v>
      </c>
      <c r="B11" s="14" t="s">
        <v>44</v>
      </c>
      <c r="C11" s="25" t="s">
        <v>45</v>
      </c>
      <c r="D11" s="14" t="s">
        <v>31</v>
      </c>
      <c r="E11" s="19">
        <v>34.272</v>
      </c>
    </row>
    <row r="12" customHeight="1" spans="1:5">
      <c r="A12" s="13">
        <v>9</v>
      </c>
      <c r="B12" s="14" t="s">
        <v>46</v>
      </c>
      <c r="C12" s="25" t="s">
        <v>47</v>
      </c>
      <c r="D12" s="14" t="s">
        <v>31</v>
      </c>
      <c r="E12" s="19">
        <v>23.28</v>
      </c>
    </row>
    <row r="13" customHeight="1" spans="1:5">
      <c r="A13" s="13">
        <v>10</v>
      </c>
      <c r="B13" s="14" t="s">
        <v>48</v>
      </c>
      <c r="C13" s="25" t="s">
        <v>49</v>
      </c>
      <c r="D13" s="14" t="s">
        <v>31</v>
      </c>
      <c r="E13" s="19">
        <v>15.36</v>
      </c>
    </row>
    <row r="14" customHeight="1" spans="1:5">
      <c r="A14" s="33" t="s">
        <v>50</v>
      </c>
      <c r="B14" s="23" t="s">
        <v>51</v>
      </c>
      <c r="C14" s="24"/>
      <c r="D14" s="24"/>
      <c r="E14" s="35"/>
    </row>
    <row r="15" customHeight="1" spans="1:5">
      <c r="A15" s="13">
        <v>11</v>
      </c>
      <c r="B15" s="14" t="s">
        <v>46</v>
      </c>
      <c r="C15" s="25" t="s">
        <v>52</v>
      </c>
      <c r="D15" s="14" t="s">
        <v>31</v>
      </c>
      <c r="E15" s="19">
        <v>23.02</v>
      </c>
    </row>
    <row r="16" customHeight="1" spans="1:5">
      <c r="A16" s="13">
        <v>12</v>
      </c>
      <c r="B16" s="14" t="s">
        <v>48</v>
      </c>
      <c r="C16" s="25" t="s">
        <v>49</v>
      </c>
      <c r="D16" s="14" t="s">
        <v>31</v>
      </c>
      <c r="E16" s="19">
        <v>13.82</v>
      </c>
    </row>
    <row r="17" customHeight="1" spans="1:5">
      <c r="A17" s="13">
        <v>13</v>
      </c>
      <c r="B17" s="14" t="s">
        <v>53</v>
      </c>
      <c r="C17" s="25" t="s">
        <v>54</v>
      </c>
      <c r="D17" s="14" t="s">
        <v>31</v>
      </c>
      <c r="E17" s="19">
        <v>12.3185</v>
      </c>
    </row>
    <row r="18" customHeight="1" spans="1:5">
      <c r="A18" s="13">
        <v>14</v>
      </c>
      <c r="B18" s="14" t="s">
        <v>55</v>
      </c>
      <c r="C18" s="25" t="s">
        <v>56</v>
      </c>
      <c r="D18" s="14" t="s">
        <v>31</v>
      </c>
      <c r="E18" s="19">
        <v>2.7</v>
      </c>
    </row>
    <row r="19" customHeight="1" spans="1:5">
      <c r="A19" s="33" t="s">
        <v>57</v>
      </c>
      <c r="B19" s="23" t="s">
        <v>58</v>
      </c>
      <c r="C19" s="34"/>
      <c r="D19" s="24"/>
      <c r="E19" s="35"/>
    </row>
    <row r="20" customHeight="1" spans="1:5">
      <c r="A20" s="13">
        <v>15</v>
      </c>
      <c r="B20" s="14" t="s">
        <v>46</v>
      </c>
      <c r="C20" s="25" t="s">
        <v>59</v>
      </c>
      <c r="D20" s="14" t="s">
        <v>31</v>
      </c>
      <c r="E20" s="19">
        <v>56.35</v>
      </c>
    </row>
    <row r="21" customHeight="1" spans="1:5">
      <c r="A21" s="13">
        <v>16</v>
      </c>
      <c r="B21" s="14" t="s">
        <v>48</v>
      </c>
      <c r="C21" s="25" t="s">
        <v>60</v>
      </c>
      <c r="D21" s="14" t="s">
        <v>31</v>
      </c>
      <c r="E21" s="19">
        <v>21.69</v>
      </c>
    </row>
    <row r="22" customHeight="1" spans="1:5">
      <c r="A22" s="13">
        <v>17</v>
      </c>
      <c r="B22" s="14" t="s">
        <v>61</v>
      </c>
      <c r="C22" s="25" t="s">
        <v>62</v>
      </c>
      <c r="D22" s="14" t="s">
        <v>31</v>
      </c>
      <c r="E22" s="19">
        <v>24.84</v>
      </c>
    </row>
    <row r="23" customHeight="1" spans="1:5">
      <c r="A23" s="13">
        <v>18</v>
      </c>
      <c r="B23" s="14" t="s">
        <v>63</v>
      </c>
      <c r="C23" s="25" t="s">
        <v>64</v>
      </c>
      <c r="D23" s="14" t="s">
        <v>31</v>
      </c>
      <c r="E23" s="19">
        <v>1.5795</v>
      </c>
    </row>
    <row r="24" customHeight="1" spans="1:5">
      <c r="A24" s="33" t="s">
        <v>65</v>
      </c>
      <c r="B24" s="23" t="s">
        <v>66</v>
      </c>
      <c r="C24" s="34"/>
      <c r="D24" s="24"/>
      <c r="E24" s="35"/>
    </row>
    <row r="25" customHeight="1" spans="1:5">
      <c r="A25" s="13">
        <v>19</v>
      </c>
      <c r="B25" s="14" t="s">
        <v>46</v>
      </c>
      <c r="C25" s="25" t="s">
        <v>67</v>
      </c>
      <c r="D25" s="14" t="s">
        <v>31</v>
      </c>
      <c r="E25" s="19">
        <v>7.05</v>
      </c>
    </row>
    <row r="26" customHeight="1" spans="1:5">
      <c r="A26" s="13">
        <v>20</v>
      </c>
      <c r="B26" s="14" t="s">
        <v>48</v>
      </c>
      <c r="C26" s="25" t="s">
        <v>68</v>
      </c>
      <c r="D26" s="14" t="s">
        <v>31</v>
      </c>
      <c r="E26" s="19">
        <v>28.97</v>
      </c>
    </row>
    <row r="27" customHeight="1" spans="1:5">
      <c r="A27" s="13">
        <v>21</v>
      </c>
      <c r="B27" s="14" t="s">
        <v>69</v>
      </c>
      <c r="C27" s="36" t="s">
        <v>70</v>
      </c>
      <c r="D27" s="14" t="s">
        <v>31</v>
      </c>
      <c r="E27" s="19">
        <f>4*3.63</f>
        <v>14.52</v>
      </c>
    </row>
    <row r="28" customHeight="1" spans="1:5">
      <c r="A28" s="13">
        <v>22</v>
      </c>
      <c r="B28" s="14" t="s">
        <v>53</v>
      </c>
      <c r="C28" s="25" t="s">
        <v>71</v>
      </c>
      <c r="D28" s="14" t="s">
        <v>31</v>
      </c>
      <c r="E28" s="19">
        <f>4*3.63</f>
        <v>14.52</v>
      </c>
    </row>
    <row r="29" customHeight="1" spans="1:5">
      <c r="A29" s="13">
        <v>23</v>
      </c>
      <c r="B29" s="14" t="s">
        <v>32</v>
      </c>
      <c r="C29" s="37" t="s">
        <v>72</v>
      </c>
      <c r="D29" s="14" t="s">
        <v>31</v>
      </c>
      <c r="E29" s="19">
        <f>5*0.3</f>
        <v>1.5</v>
      </c>
    </row>
    <row r="30" customHeight="1" spans="1:5">
      <c r="A30" s="13">
        <v>24</v>
      </c>
      <c r="B30" s="14" t="s">
        <v>55</v>
      </c>
      <c r="C30" s="25" t="s">
        <v>73</v>
      </c>
      <c r="D30" s="14" t="s">
        <v>31</v>
      </c>
      <c r="E30" s="19">
        <f>5*1.45</f>
        <v>7.25</v>
      </c>
    </row>
    <row r="31" customHeight="1" spans="1:5">
      <c r="A31" s="13">
        <v>25</v>
      </c>
      <c r="B31" s="14" t="s">
        <v>74</v>
      </c>
      <c r="C31" s="25" t="s">
        <v>75</v>
      </c>
      <c r="D31" s="14" t="s">
        <v>31</v>
      </c>
      <c r="E31" s="19">
        <f>1*0.5</f>
        <v>0.5</v>
      </c>
    </row>
    <row r="32" customHeight="1" spans="1:5">
      <c r="A32" s="13">
        <v>26</v>
      </c>
      <c r="B32" s="14" t="s">
        <v>76</v>
      </c>
      <c r="C32" s="26" t="s">
        <v>77</v>
      </c>
      <c r="D32" s="14" t="s">
        <v>78</v>
      </c>
      <c r="E32" s="19">
        <v>1</v>
      </c>
    </row>
    <row r="33" customHeight="1" spans="1:5">
      <c r="A33" s="31" t="s">
        <v>18</v>
      </c>
      <c r="B33" s="31"/>
      <c r="C33" s="31"/>
      <c r="D33" s="38" t="s">
        <v>17</v>
      </c>
      <c r="E33" s="39">
        <f>A32</f>
        <v>26</v>
      </c>
    </row>
  </sheetData>
  <autoFilter ref="A2:E33">
    <extLst/>
  </autoFilter>
  <mergeCells count="2">
    <mergeCell ref="A1:E1"/>
    <mergeCell ref="A33:C33"/>
  </mergeCells>
  <printOptions horizontalCentered="1"/>
  <pageMargins left="0.708661417322835" right="0.708661417322835" top="0.78740157480315" bottom="0.78740157480315" header="0.31496062992126" footer="0.31496062992126"/>
  <pageSetup paperSize="9" scale="82" fitToHeight="0" orientation="landscape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1"/>
  <sheetViews>
    <sheetView zoomScaleSheetLayoutView="86" workbookViewId="0">
      <selection activeCell="C4" sqref="C4"/>
    </sheetView>
  </sheetViews>
  <sheetFormatPr defaultColWidth="11" defaultRowHeight="37.95" customHeight="1"/>
  <cols>
    <col min="1" max="1" width="8.5" customWidth="1"/>
    <col min="2" max="2" width="20.9" customWidth="1"/>
    <col min="3" max="3" width="30.1" style="11" customWidth="1"/>
    <col min="4" max="4" width="12.9" customWidth="1"/>
    <col min="5" max="5" width="11.2" customWidth="1"/>
  </cols>
  <sheetData>
    <row r="1" customHeight="1" spans="1:5">
      <c r="A1" s="1" t="s">
        <v>79</v>
      </c>
      <c r="B1" s="1"/>
      <c r="C1" s="1"/>
      <c r="D1" s="1"/>
      <c r="E1" s="1"/>
    </row>
    <row r="2" customHeight="1" spans="1:5">
      <c r="A2" s="12" t="s">
        <v>24</v>
      </c>
      <c r="B2" s="12" t="s">
        <v>25</v>
      </c>
      <c r="C2" s="13" t="s">
        <v>26</v>
      </c>
      <c r="D2" s="3" t="s">
        <v>6</v>
      </c>
      <c r="E2" s="3" t="s">
        <v>7</v>
      </c>
    </row>
    <row r="3" customHeight="1" spans="1:5">
      <c r="A3" s="23" t="s">
        <v>27</v>
      </c>
      <c r="B3" s="23" t="s">
        <v>80</v>
      </c>
      <c r="C3" s="24"/>
      <c r="D3" s="14"/>
      <c r="E3" s="19"/>
    </row>
    <row r="4" customHeight="1" spans="1:5">
      <c r="A4" s="12">
        <v>1</v>
      </c>
      <c r="B4" s="14" t="s">
        <v>81</v>
      </c>
      <c r="C4" s="25" t="s">
        <v>82</v>
      </c>
      <c r="D4" s="14" t="s">
        <v>31</v>
      </c>
      <c r="E4" s="19">
        <f>8*2</f>
        <v>16</v>
      </c>
    </row>
    <row r="5" customHeight="1" spans="1:5">
      <c r="A5" s="23" t="s">
        <v>50</v>
      </c>
      <c r="B5" s="23" t="s">
        <v>83</v>
      </c>
      <c r="C5" s="24"/>
      <c r="D5" s="14"/>
      <c r="E5" s="19"/>
    </row>
    <row r="6" customHeight="1" spans="1:5">
      <c r="A6" s="13">
        <v>2</v>
      </c>
      <c r="B6" s="14" t="s">
        <v>44</v>
      </c>
      <c r="C6" s="25" t="s">
        <v>84</v>
      </c>
      <c r="D6" s="14" t="s">
        <v>31</v>
      </c>
      <c r="E6" s="19">
        <f>45.68*3.7</f>
        <v>169.016</v>
      </c>
    </row>
    <row r="7" customHeight="1" spans="1:5">
      <c r="A7" s="13">
        <v>3</v>
      </c>
      <c r="B7" s="14" t="s">
        <v>85</v>
      </c>
      <c r="C7" s="25" t="s">
        <v>86</v>
      </c>
      <c r="D7" s="14" t="s">
        <v>31</v>
      </c>
      <c r="E7" s="19">
        <f>326.55-E6</f>
        <v>157.534</v>
      </c>
    </row>
    <row r="8" customHeight="1" spans="1:5">
      <c r="A8" s="13">
        <v>4</v>
      </c>
      <c r="B8" s="14" t="s">
        <v>87</v>
      </c>
      <c r="C8" s="26" t="s">
        <v>88</v>
      </c>
      <c r="D8" s="14" t="s">
        <v>89</v>
      </c>
      <c r="E8" s="19">
        <v>1</v>
      </c>
    </row>
    <row r="9" customHeight="1" spans="1:5">
      <c r="A9" s="23" t="s">
        <v>57</v>
      </c>
      <c r="B9" s="23" t="s">
        <v>90</v>
      </c>
      <c r="C9" s="24"/>
      <c r="D9" s="14"/>
      <c r="E9" s="19"/>
    </row>
    <row r="10" customHeight="1" spans="1:5">
      <c r="A10" s="13">
        <v>5</v>
      </c>
      <c r="B10" s="14" t="s">
        <v>91</v>
      </c>
      <c r="C10" s="25" t="s">
        <v>92</v>
      </c>
      <c r="D10" s="14" t="s">
        <v>93</v>
      </c>
      <c r="E10" s="19">
        <f>34.4</f>
        <v>34.4</v>
      </c>
    </row>
    <row r="11" customHeight="1" spans="1:5">
      <c r="A11" s="13">
        <v>6</v>
      </c>
      <c r="B11" s="14" t="s">
        <v>94</v>
      </c>
      <c r="C11" s="25" t="s">
        <v>95</v>
      </c>
      <c r="D11" s="14" t="s">
        <v>31</v>
      </c>
      <c r="E11" s="19">
        <f>5.7*2.3</f>
        <v>13.11</v>
      </c>
    </row>
    <row r="12" customHeight="1" spans="1:5">
      <c r="A12" s="13">
        <v>7</v>
      </c>
      <c r="B12" s="14" t="s">
        <v>96</v>
      </c>
      <c r="C12" s="25" t="s">
        <v>97</v>
      </c>
      <c r="D12" s="14" t="s">
        <v>31</v>
      </c>
      <c r="E12" s="19">
        <f>2.3*2.8</f>
        <v>6.44</v>
      </c>
    </row>
    <row r="13" customHeight="1" spans="1:5">
      <c r="A13" s="13">
        <v>8</v>
      </c>
      <c r="B13" s="14" t="s">
        <v>98</v>
      </c>
      <c r="C13" s="25" t="s">
        <v>99</v>
      </c>
      <c r="D13" s="14" t="s">
        <v>31</v>
      </c>
      <c r="E13" s="19">
        <f>4.36*3.67</f>
        <v>16.0012</v>
      </c>
    </row>
    <row r="14" customHeight="1" spans="1:5">
      <c r="A14" s="13">
        <v>9</v>
      </c>
      <c r="B14" s="14" t="s">
        <v>100</v>
      </c>
      <c r="C14" s="25" t="s">
        <v>101</v>
      </c>
      <c r="D14" s="14" t="s">
        <v>93</v>
      </c>
      <c r="E14" s="19">
        <f>77.3</f>
        <v>77.3</v>
      </c>
    </row>
    <row r="15" customHeight="1" spans="1:5">
      <c r="A15" s="13">
        <v>10</v>
      </c>
      <c r="B15" s="14" t="s">
        <v>102</v>
      </c>
      <c r="C15" s="25" t="s">
        <v>103</v>
      </c>
      <c r="D15" s="14" t="s">
        <v>31</v>
      </c>
      <c r="E15" s="19">
        <f>3.6*2.93</f>
        <v>10.548</v>
      </c>
    </row>
    <row r="16" customHeight="1" spans="1:5">
      <c r="A16" s="13">
        <v>11</v>
      </c>
      <c r="B16" s="14" t="s">
        <v>104</v>
      </c>
      <c r="C16" s="25" t="s">
        <v>105</v>
      </c>
      <c r="D16" s="14" t="s">
        <v>31</v>
      </c>
      <c r="E16" s="19">
        <f>3*0.8</f>
        <v>2.4</v>
      </c>
    </row>
    <row r="17" customHeight="1" spans="1:5">
      <c r="A17" s="13">
        <v>12</v>
      </c>
      <c r="B17" s="14" t="s">
        <v>106</v>
      </c>
      <c r="C17" s="25" t="s">
        <v>107</v>
      </c>
      <c r="D17" s="14" t="s">
        <v>31</v>
      </c>
      <c r="E17" s="19">
        <f>1*1.96</f>
        <v>1.96</v>
      </c>
    </row>
    <row r="18" customHeight="1" spans="1:5">
      <c r="A18" s="13">
        <v>13</v>
      </c>
      <c r="B18" s="14" t="s">
        <v>108</v>
      </c>
      <c r="C18" s="27" t="s">
        <v>109</v>
      </c>
      <c r="D18" s="14" t="s">
        <v>31</v>
      </c>
      <c r="E18" s="19">
        <f>7.2*3.65</f>
        <v>26.28</v>
      </c>
    </row>
    <row r="19" customHeight="1" spans="1:5">
      <c r="A19" s="13">
        <v>14</v>
      </c>
      <c r="B19" s="14" t="s">
        <v>110</v>
      </c>
      <c r="C19" s="25" t="s">
        <v>111</v>
      </c>
      <c r="D19" s="14" t="s">
        <v>31</v>
      </c>
      <c r="E19" s="19">
        <f>2.38*1.7</f>
        <v>4.046</v>
      </c>
    </row>
    <row r="20" s="22" customFormat="1" customHeight="1" spans="1:5">
      <c r="A20" s="13">
        <v>15</v>
      </c>
      <c r="B20" s="14" t="s">
        <v>112</v>
      </c>
      <c r="C20" s="28" t="s">
        <v>113</v>
      </c>
      <c r="D20" s="14" t="s">
        <v>31</v>
      </c>
      <c r="E20" s="19">
        <f>15*3.4</f>
        <v>51</v>
      </c>
    </row>
    <row r="21" s="22" customFormat="1" customHeight="1" spans="1:5">
      <c r="A21" s="29" t="s">
        <v>65</v>
      </c>
      <c r="B21" s="24" t="s">
        <v>114</v>
      </c>
      <c r="C21" s="28"/>
      <c r="D21" s="14"/>
      <c r="E21" s="19"/>
    </row>
    <row r="22" customHeight="1" spans="1:5">
      <c r="A22" s="13">
        <v>16</v>
      </c>
      <c r="B22" s="14" t="s">
        <v>115</v>
      </c>
      <c r="C22" s="25" t="s">
        <v>116</v>
      </c>
      <c r="D22" s="14" t="s">
        <v>31</v>
      </c>
      <c r="E22" s="19">
        <f>(31+7.2+6.97)*2.7</f>
        <v>121.959</v>
      </c>
    </row>
    <row r="23" customHeight="1" spans="1:5">
      <c r="A23" s="13">
        <v>17</v>
      </c>
      <c r="B23" s="14" t="s">
        <v>117</v>
      </c>
      <c r="C23" s="25" t="s">
        <v>116</v>
      </c>
      <c r="D23" s="14" t="s">
        <v>31</v>
      </c>
      <c r="E23" s="19">
        <f>34*2.7</f>
        <v>91.8</v>
      </c>
    </row>
    <row r="24" customHeight="1" spans="1:5">
      <c r="A24" s="13">
        <v>18</v>
      </c>
      <c r="B24" s="14" t="s">
        <v>118</v>
      </c>
      <c r="C24" s="25" t="s">
        <v>119</v>
      </c>
      <c r="D24" s="14" t="s">
        <v>31</v>
      </c>
      <c r="E24" s="19">
        <f>4*2.7</f>
        <v>10.8</v>
      </c>
    </row>
    <row r="25" customHeight="1" spans="1:5">
      <c r="A25" s="13">
        <v>19</v>
      </c>
      <c r="B25" s="14" t="s">
        <v>120</v>
      </c>
      <c r="C25" s="25" t="s">
        <v>121</v>
      </c>
      <c r="D25" s="14" t="s">
        <v>31</v>
      </c>
      <c r="E25" s="19">
        <f>28.7*2.7</f>
        <v>77.49</v>
      </c>
    </row>
    <row r="26" customHeight="1" spans="1:5">
      <c r="A26" s="13">
        <v>20</v>
      </c>
      <c r="B26" s="14" t="s">
        <v>122</v>
      </c>
      <c r="C26" s="25" t="s">
        <v>123</v>
      </c>
      <c r="D26" s="14" t="s">
        <v>31</v>
      </c>
      <c r="E26" s="19">
        <f>(53.15+3.52+7.58-3.2-3.1-2-5.3)*2.7</f>
        <v>136.755</v>
      </c>
    </row>
    <row r="27" customHeight="1" spans="1:5">
      <c r="A27" s="13">
        <v>21</v>
      </c>
      <c r="B27" s="14" t="s">
        <v>124</v>
      </c>
      <c r="C27" s="25" t="s">
        <v>125</v>
      </c>
      <c r="D27" s="14" t="s">
        <v>31</v>
      </c>
      <c r="E27" s="19">
        <f>(3.2+3.1+4.33)*2.7</f>
        <v>28.701</v>
      </c>
    </row>
    <row r="28" customHeight="1" spans="1:5">
      <c r="A28" s="13">
        <v>22</v>
      </c>
      <c r="B28" s="14" t="s">
        <v>126</v>
      </c>
      <c r="C28" s="28" t="s">
        <v>127</v>
      </c>
      <c r="D28" s="14" t="s">
        <v>31</v>
      </c>
      <c r="E28" s="19">
        <f>(5.32+3.93+5.22)*2.35</f>
        <v>34.0045</v>
      </c>
    </row>
    <row r="29" s="22" customFormat="1" customHeight="1" spans="1:5">
      <c r="A29" s="29" t="s">
        <v>128</v>
      </c>
      <c r="B29" s="24" t="s">
        <v>129</v>
      </c>
      <c r="C29" s="28"/>
      <c r="D29" s="14"/>
      <c r="E29" s="19"/>
    </row>
    <row r="30" customHeight="1" spans="1:9">
      <c r="A30" s="13">
        <v>23</v>
      </c>
      <c r="B30" s="14" t="s">
        <v>130</v>
      </c>
      <c r="C30" s="25" t="s">
        <v>131</v>
      </c>
      <c r="D30" s="14" t="s">
        <v>31</v>
      </c>
      <c r="E30" s="19">
        <f>167.17*0.67</f>
        <v>112.0039</v>
      </c>
      <c r="H30" s="30"/>
      <c r="I30" s="30"/>
    </row>
    <row r="31" customHeight="1" spans="1:5">
      <c r="A31" s="13">
        <v>24</v>
      </c>
      <c r="B31" s="14" t="s">
        <v>132</v>
      </c>
      <c r="C31" s="25" t="s">
        <v>133</v>
      </c>
      <c r="D31" s="14" t="s">
        <v>31</v>
      </c>
      <c r="E31" s="19">
        <f>4.4*2</f>
        <v>8.8</v>
      </c>
    </row>
    <row r="32" customHeight="1" spans="1:5">
      <c r="A32" s="13">
        <v>25</v>
      </c>
      <c r="B32" s="14" t="s">
        <v>134</v>
      </c>
      <c r="C32" s="25" t="s">
        <v>135</v>
      </c>
      <c r="D32" s="14" t="s">
        <v>89</v>
      </c>
      <c r="E32" s="19">
        <v>21</v>
      </c>
    </row>
    <row r="33" customHeight="1" spans="1:5">
      <c r="A33" s="13">
        <v>26</v>
      </c>
      <c r="B33" s="14" t="s">
        <v>136</v>
      </c>
      <c r="C33" s="28" t="s">
        <v>137</v>
      </c>
      <c r="D33" s="14" t="s">
        <v>31</v>
      </c>
      <c r="E33" s="19">
        <f>2551.52-70</f>
        <v>2481.52</v>
      </c>
    </row>
    <row r="34" customHeight="1" spans="1:5">
      <c r="A34" s="13">
        <v>27</v>
      </c>
      <c r="B34" s="14" t="s">
        <v>138</v>
      </c>
      <c r="C34" s="26" t="s">
        <v>139</v>
      </c>
      <c r="D34" s="14" t="s">
        <v>31</v>
      </c>
      <c r="E34" s="19">
        <f>1.65*2.5*2</f>
        <v>8.25</v>
      </c>
    </row>
    <row r="35" customHeight="1" spans="1:5">
      <c r="A35" s="13">
        <v>28</v>
      </c>
      <c r="B35" s="14" t="s">
        <v>140</v>
      </c>
      <c r="C35" s="25" t="s">
        <v>141</v>
      </c>
      <c r="D35" s="14" t="s">
        <v>31</v>
      </c>
      <c r="E35" s="19">
        <f>3.7*2.4</f>
        <v>8.88</v>
      </c>
    </row>
    <row r="36" customHeight="1" spans="1:5">
      <c r="A36" s="13">
        <v>29</v>
      </c>
      <c r="B36" s="14" t="s">
        <v>142</v>
      </c>
      <c r="C36" s="27" t="s">
        <v>143</v>
      </c>
      <c r="D36" s="14" t="s">
        <v>31</v>
      </c>
      <c r="E36" s="19">
        <f>SUM(E37:E45)</f>
        <v>1001.6655</v>
      </c>
    </row>
    <row r="37" customHeight="1" spans="1:5">
      <c r="A37" s="29" t="s">
        <v>144</v>
      </c>
      <c r="B37" s="14" t="s">
        <v>145</v>
      </c>
      <c r="C37" s="27" t="s">
        <v>146</v>
      </c>
      <c r="D37" s="14" t="s">
        <v>31</v>
      </c>
      <c r="E37" s="19">
        <f>10.07*2.9</f>
        <v>29.203</v>
      </c>
    </row>
    <row r="38" customHeight="1" spans="1:5">
      <c r="A38" s="13"/>
      <c r="B38" s="14" t="s">
        <v>147</v>
      </c>
      <c r="C38" s="27" t="s">
        <v>148</v>
      </c>
      <c r="D38" s="14" t="s">
        <v>31</v>
      </c>
      <c r="E38" s="19">
        <f>138.91*2.9</f>
        <v>402.839</v>
      </c>
    </row>
    <row r="39" customHeight="1" spans="1:5">
      <c r="A39" s="13"/>
      <c r="B39" s="14" t="s">
        <v>149</v>
      </c>
      <c r="C39" s="27" t="s">
        <v>150</v>
      </c>
      <c r="D39" s="14" t="s">
        <v>31</v>
      </c>
      <c r="E39" s="19">
        <f>25.87*2.9</f>
        <v>75.023</v>
      </c>
    </row>
    <row r="40" customHeight="1" spans="1:5">
      <c r="A40" s="13"/>
      <c r="B40" s="14" t="s">
        <v>151</v>
      </c>
      <c r="C40" s="27" t="s">
        <v>152</v>
      </c>
      <c r="D40" s="14" t="s">
        <v>31</v>
      </c>
      <c r="E40" s="19">
        <f>40.8*2.9</f>
        <v>118.32</v>
      </c>
    </row>
    <row r="41" customHeight="1" spans="1:5">
      <c r="A41" s="13"/>
      <c r="B41" s="14" t="s">
        <v>153</v>
      </c>
      <c r="C41" s="27" t="s">
        <v>154</v>
      </c>
      <c r="D41" s="14" t="s">
        <v>31</v>
      </c>
      <c r="E41" s="19">
        <f>15.83*2.25</f>
        <v>35.6175</v>
      </c>
    </row>
    <row r="42" customHeight="1" spans="1:5">
      <c r="A42" s="13"/>
      <c r="B42" s="14" t="s">
        <v>155</v>
      </c>
      <c r="C42" s="27" t="s">
        <v>156</v>
      </c>
      <c r="D42" s="14" t="s">
        <v>31</v>
      </c>
      <c r="E42" s="19">
        <f>30.77*2.9</f>
        <v>89.233</v>
      </c>
    </row>
    <row r="43" customHeight="1" spans="1:5">
      <c r="A43" s="13"/>
      <c r="B43" s="14" t="s">
        <v>157</v>
      </c>
      <c r="C43" s="27" t="s">
        <v>158</v>
      </c>
      <c r="D43" s="14" t="s">
        <v>31</v>
      </c>
      <c r="E43" s="19">
        <f>58.1*2.9</f>
        <v>168.49</v>
      </c>
    </row>
    <row r="44" customHeight="1" spans="1:5">
      <c r="A44" s="13"/>
      <c r="B44" s="14" t="s">
        <v>159</v>
      </c>
      <c r="C44" s="27" t="s">
        <v>160</v>
      </c>
      <c r="D44" s="14" t="s">
        <v>31</v>
      </c>
      <c r="E44" s="19">
        <f>21.46*2.9</f>
        <v>62.234</v>
      </c>
    </row>
    <row r="45" customHeight="1" spans="1:5">
      <c r="A45" s="13"/>
      <c r="B45" s="14" t="s">
        <v>161</v>
      </c>
      <c r="C45" s="27" t="s">
        <v>162</v>
      </c>
      <c r="D45" s="14" t="s">
        <v>31</v>
      </c>
      <c r="E45" s="19">
        <f>7.14*2.9</f>
        <v>20.706</v>
      </c>
    </row>
    <row r="46" customHeight="1" spans="1:5">
      <c r="A46" s="29" t="s">
        <v>163</v>
      </c>
      <c r="B46" s="24" t="s">
        <v>164</v>
      </c>
      <c r="C46" s="28"/>
      <c r="D46" s="14"/>
      <c r="E46" s="19"/>
    </row>
    <row r="47" customHeight="1" spans="1:5">
      <c r="A47" s="13">
        <v>30</v>
      </c>
      <c r="B47" s="14" t="s">
        <v>165</v>
      </c>
      <c r="C47" s="18" t="s">
        <v>166</v>
      </c>
      <c r="D47" s="16" t="s">
        <v>31</v>
      </c>
      <c r="E47" s="19">
        <v>70</v>
      </c>
    </row>
    <row r="48" customHeight="1" spans="1:5">
      <c r="A48" s="13">
        <v>31</v>
      </c>
      <c r="B48" s="14" t="s">
        <v>167</v>
      </c>
      <c r="C48" s="18" t="s">
        <v>168</v>
      </c>
      <c r="D48" s="16" t="s">
        <v>31</v>
      </c>
      <c r="E48" s="19">
        <f>(10.9+1.5+1.5+7.64+9)*2.9</f>
        <v>88.566</v>
      </c>
    </row>
    <row r="49" customHeight="1" spans="1:5">
      <c r="A49" s="13">
        <v>32</v>
      </c>
      <c r="B49" s="14" t="s">
        <v>169</v>
      </c>
      <c r="C49" s="18" t="s">
        <v>170</v>
      </c>
      <c r="D49" s="16" t="s">
        <v>171</v>
      </c>
      <c r="E49" s="19">
        <v>1</v>
      </c>
    </row>
    <row r="50" customHeight="1" spans="1:5">
      <c r="A50" s="13">
        <v>33</v>
      </c>
      <c r="B50" s="14" t="s">
        <v>172</v>
      </c>
      <c r="C50" s="25" t="s">
        <v>173</v>
      </c>
      <c r="D50" s="14" t="s">
        <v>31</v>
      </c>
      <c r="E50" s="19">
        <f>2.05*0.85</f>
        <v>1.7425</v>
      </c>
    </row>
    <row r="51" customHeight="1" spans="1:5">
      <c r="A51" s="13">
        <v>34</v>
      </c>
      <c r="B51" s="14" t="s">
        <v>174</v>
      </c>
      <c r="C51" s="28" t="s">
        <v>175</v>
      </c>
      <c r="D51" s="14" t="s">
        <v>171</v>
      </c>
      <c r="E51" s="19">
        <v>1</v>
      </c>
    </row>
    <row r="52" customHeight="1" spans="1:5">
      <c r="A52" s="13">
        <v>35</v>
      </c>
      <c r="B52" s="14" t="s">
        <v>176</v>
      </c>
      <c r="C52" s="25" t="s">
        <v>177</v>
      </c>
      <c r="D52" s="14" t="s">
        <v>31</v>
      </c>
      <c r="E52" s="19">
        <f>3.15*0.55</f>
        <v>1.7325</v>
      </c>
    </row>
    <row r="53" customHeight="1" spans="1:5">
      <c r="A53" s="13">
        <v>36</v>
      </c>
      <c r="B53" s="14" t="s">
        <v>178</v>
      </c>
      <c r="C53" s="25" t="s">
        <v>179</v>
      </c>
      <c r="D53" s="14" t="s">
        <v>180</v>
      </c>
      <c r="E53" s="19">
        <v>1</v>
      </c>
    </row>
    <row r="54" customHeight="1" spans="1:5">
      <c r="A54" s="13">
        <v>37</v>
      </c>
      <c r="B54" s="14" t="s">
        <v>181</v>
      </c>
      <c r="C54" s="28" t="s">
        <v>182</v>
      </c>
      <c r="D54" s="14" t="s">
        <v>180</v>
      </c>
      <c r="E54" s="19">
        <v>1</v>
      </c>
    </row>
    <row r="55" customHeight="1" spans="1:5">
      <c r="A55" s="13">
        <v>38</v>
      </c>
      <c r="B55" s="14" t="s">
        <v>183</v>
      </c>
      <c r="C55" s="25" t="s">
        <v>184</v>
      </c>
      <c r="D55" s="14" t="s">
        <v>185</v>
      </c>
      <c r="E55" s="19">
        <v>1</v>
      </c>
    </row>
    <row r="56" customHeight="1" spans="1:5">
      <c r="A56" s="13">
        <v>39</v>
      </c>
      <c r="B56" s="14" t="s">
        <v>186</v>
      </c>
      <c r="C56" s="25" t="s">
        <v>187</v>
      </c>
      <c r="D56" s="14" t="s">
        <v>185</v>
      </c>
      <c r="E56" s="19">
        <v>1</v>
      </c>
    </row>
    <row r="57" customHeight="1" spans="1:5">
      <c r="A57" s="13">
        <v>40</v>
      </c>
      <c r="B57" s="14" t="s">
        <v>188</v>
      </c>
      <c r="C57" s="25" t="s">
        <v>189</v>
      </c>
      <c r="D57" s="14" t="s">
        <v>89</v>
      </c>
      <c r="E57" s="19">
        <v>1</v>
      </c>
    </row>
    <row r="58" customHeight="1" spans="1:5">
      <c r="A58" s="31" t="s">
        <v>18</v>
      </c>
      <c r="B58" s="31"/>
      <c r="C58" s="31"/>
      <c r="D58" s="31" t="s">
        <v>17</v>
      </c>
      <c r="E58" s="32">
        <f>A57</f>
        <v>40</v>
      </c>
    </row>
    <row r="60" customHeight="1" spans="5:5">
      <c r="E60" s="30"/>
    </row>
    <row r="61" customHeight="1" spans="5:5">
      <c r="E61" s="30"/>
    </row>
  </sheetData>
  <autoFilter ref="A2:E58">
    <extLst/>
  </autoFilter>
  <mergeCells count="2">
    <mergeCell ref="A1:E1"/>
    <mergeCell ref="A58:C58"/>
  </mergeCells>
  <printOptions horizontalCentered="1"/>
  <pageMargins left="0.708661417322835" right="0.708661417322835" top="0.78740157480315" bottom="0.78740157480315" header="0.31496062992126" footer="0.31496062992126"/>
  <pageSetup paperSize="9" scale="79" fitToHeight="0" orientation="landscape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7"/>
  <sheetViews>
    <sheetView zoomScale="85" zoomScaleNormal="85" zoomScaleSheetLayoutView="86" workbookViewId="0">
      <pane ySplit="1" topLeftCell="A23" activePane="bottomLeft" state="frozen"/>
      <selection/>
      <selection pane="bottomLeft" activeCell="C25" sqref="C25"/>
    </sheetView>
  </sheetViews>
  <sheetFormatPr defaultColWidth="11" defaultRowHeight="50.1" customHeight="1" outlineLevelCol="4"/>
  <cols>
    <col min="1" max="1" width="8.5" customWidth="1"/>
    <col min="2" max="2" width="16.9" customWidth="1"/>
    <col min="3" max="3" width="30.4" style="11" customWidth="1"/>
    <col min="4" max="4" width="13" customWidth="1"/>
    <col min="5" max="5" width="11.2" customWidth="1"/>
  </cols>
  <sheetData>
    <row r="1" ht="35.1" customHeight="1" spans="1:5">
      <c r="A1" s="1" t="s">
        <v>190</v>
      </c>
      <c r="B1" s="1"/>
      <c r="C1" s="1"/>
      <c r="D1" s="1"/>
      <c r="E1" s="1"/>
    </row>
    <row r="2" customHeight="1" spans="1:5">
      <c r="A2" s="12" t="s">
        <v>24</v>
      </c>
      <c r="B2" s="12" t="s">
        <v>25</v>
      </c>
      <c r="C2" s="13" t="s">
        <v>26</v>
      </c>
      <c r="D2" s="3" t="s">
        <v>6</v>
      </c>
      <c r="E2" s="3" t="s">
        <v>7</v>
      </c>
    </row>
    <row r="3" ht="35.1" customHeight="1" spans="1:5">
      <c r="A3" s="13">
        <v>1</v>
      </c>
      <c r="B3" s="14" t="s">
        <v>191</v>
      </c>
      <c r="C3" s="15" t="s">
        <v>192</v>
      </c>
      <c r="D3" s="16" t="s">
        <v>193</v>
      </c>
      <c r="E3" s="17">
        <v>9.35</v>
      </c>
    </row>
    <row r="4" ht="35.1" customHeight="1" spans="1:5">
      <c r="A4" s="13">
        <v>2</v>
      </c>
      <c r="B4" s="14" t="s">
        <v>194</v>
      </c>
      <c r="C4" s="15" t="s">
        <v>195</v>
      </c>
      <c r="D4" s="16" t="s">
        <v>31</v>
      </c>
      <c r="E4" s="17">
        <v>167.9</v>
      </c>
    </row>
    <row r="5" ht="35.1" customHeight="1" spans="1:5">
      <c r="A5" s="13">
        <v>3</v>
      </c>
      <c r="B5" s="14" t="s">
        <v>196</v>
      </c>
      <c r="C5" s="18" t="s">
        <v>197</v>
      </c>
      <c r="D5" s="16" t="s">
        <v>31</v>
      </c>
      <c r="E5" s="17">
        <v>48</v>
      </c>
    </row>
    <row r="6" ht="35.1" customHeight="1" spans="1:5">
      <c r="A6" s="13">
        <v>4</v>
      </c>
      <c r="B6" s="14" t="s">
        <v>198</v>
      </c>
      <c r="C6" s="15" t="s">
        <v>199</v>
      </c>
      <c r="D6" s="16" t="s">
        <v>193</v>
      </c>
      <c r="E6" s="17">
        <v>27.93</v>
      </c>
    </row>
    <row r="7" ht="35.1" customHeight="1" spans="1:5">
      <c r="A7" s="13">
        <v>5</v>
      </c>
      <c r="B7" s="14" t="s">
        <v>200</v>
      </c>
      <c r="C7" s="15" t="s">
        <v>201</v>
      </c>
      <c r="D7" s="16" t="s">
        <v>193</v>
      </c>
      <c r="E7" s="17">
        <v>14.82</v>
      </c>
    </row>
    <row r="8" ht="35.1" customHeight="1" spans="1:5">
      <c r="A8" s="13">
        <v>6</v>
      </c>
      <c r="B8" s="14" t="s">
        <v>202</v>
      </c>
      <c r="C8" s="15" t="s">
        <v>203</v>
      </c>
      <c r="D8" s="16" t="s">
        <v>193</v>
      </c>
      <c r="E8" s="19">
        <v>0.88</v>
      </c>
    </row>
    <row r="9" ht="35.1" customHeight="1" spans="1:5">
      <c r="A9" s="13">
        <v>7</v>
      </c>
      <c r="B9" s="14" t="s">
        <v>204</v>
      </c>
      <c r="C9" s="15" t="s">
        <v>205</v>
      </c>
      <c r="D9" s="16" t="s">
        <v>31</v>
      </c>
      <c r="E9" s="19">
        <v>2341.25</v>
      </c>
    </row>
    <row r="10" ht="57.6" customHeight="1" spans="1:5">
      <c r="A10" s="13">
        <v>8</v>
      </c>
      <c r="B10" s="14" t="s">
        <v>206</v>
      </c>
      <c r="C10" s="15" t="s">
        <v>207</v>
      </c>
      <c r="D10" s="16" t="s">
        <v>193</v>
      </c>
      <c r="E10" s="17">
        <v>2.61</v>
      </c>
    </row>
    <row r="11" ht="35.1" customHeight="1" spans="1:5">
      <c r="A11" s="13">
        <v>9</v>
      </c>
      <c r="B11" s="14" t="s">
        <v>208</v>
      </c>
      <c r="C11" s="15" t="s">
        <v>209</v>
      </c>
      <c r="D11" s="16" t="s">
        <v>193</v>
      </c>
      <c r="E11" s="17">
        <v>11.67</v>
      </c>
    </row>
    <row r="12" ht="53.4" customHeight="1" spans="1:5">
      <c r="A12" s="13">
        <v>10</v>
      </c>
      <c r="B12" s="14" t="s">
        <v>210</v>
      </c>
      <c r="C12" s="18" t="s">
        <v>211</v>
      </c>
      <c r="D12" s="16" t="s">
        <v>31</v>
      </c>
      <c r="E12" s="19">
        <v>2229.15</v>
      </c>
    </row>
    <row r="13" ht="103.95" customHeight="1" spans="1:5">
      <c r="A13" s="13">
        <v>11</v>
      </c>
      <c r="B13" s="14" t="s">
        <v>212</v>
      </c>
      <c r="C13" s="15" t="s">
        <v>213</v>
      </c>
      <c r="D13" s="16" t="s">
        <v>31</v>
      </c>
      <c r="E13" s="19">
        <v>2226.96</v>
      </c>
    </row>
    <row r="14" ht="35.1" customHeight="1" spans="1:5">
      <c r="A14" s="13">
        <v>12</v>
      </c>
      <c r="B14" s="14" t="s">
        <v>214</v>
      </c>
      <c r="C14" s="18" t="s">
        <v>215</v>
      </c>
      <c r="D14" s="16" t="s">
        <v>78</v>
      </c>
      <c r="E14" s="17">
        <v>5</v>
      </c>
    </row>
    <row r="15" ht="35.1" customHeight="1" spans="1:5">
      <c r="A15" s="13">
        <v>13</v>
      </c>
      <c r="B15" s="14" t="s">
        <v>214</v>
      </c>
      <c r="C15" s="18" t="s">
        <v>216</v>
      </c>
      <c r="D15" s="16" t="s">
        <v>78</v>
      </c>
      <c r="E15" s="17">
        <v>3</v>
      </c>
    </row>
    <row r="16" ht="35.1" customHeight="1" spans="1:5">
      <c r="A16" s="13">
        <v>14</v>
      </c>
      <c r="B16" s="14" t="s">
        <v>217</v>
      </c>
      <c r="C16" s="18" t="s">
        <v>218</v>
      </c>
      <c r="D16" s="16" t="s">
        <v>78</v>
      </c>
      <c r="E16" s="17">
        <v>39</v>
      </c>
    </row>
    <row r="17" ht="52.2" customHeight="1" spans="1:5">
      <c r="A17" s="13">
        <v>15</v>
      </c>
      <c r="B17" s="14" t="s">
        <v>219</v>
      </c>
      <c r="C17" s="18" t="s">
        <v>220</v>
      </c>
      <c r="D17" s="16" t="s">
        <v>31</v>
      </c>
      <c r="E17" s="17">
        <v>132.47</v>
      </c>
    </row>
    <row r="18" ht="52.2" customHeight="1" spans="1:5">
      <c r="A18" s="13">
        <v>16</v>
      </c>
      <c r="B18" s="14" t="s">
        <v>221</v>
      </c>
      <c r="C18" s="15" t="s">
        <v>222</v>
      </c>
      <c r="D18" s="16" t="s">
        <v>93</v>
      </c>
      <c r="E18" s="17" t="s">
        <v>223</v>
      </c>
    </row>
    <row r="19" ht="35.1" customHeight="1" spans="1:5">
      <c r="A19" s="13">
        <v>17</v>
      </c>
      <c r="B19" s="14" t="s">
        <v>224</v>
      </c>
      <c r="C19" s="18" t="s">
        <v>225</v>
      </c>
      <c r="D19" s="16" t="s">
        <v>226</v>
      </c>
      <c r="E19" s="17" t="s">
        <v>227</v>
      </c>
    </row>
    <row r="20" ht="35.1" customHeight="1" spans="1:5">
      <c r="A20" s="13">
        <v>18</v>
      </c>
      <c r="B20" s="14" t="s">
        <v>228</v>
      </c>
      <c r="C20" s="18" t="s">
        <v>229</v>
      </c>
      <c r="D20" s="16" t="s">
        <v>180</v>
      </c>
      <c r="E20" s="17" t="s">
        <v>230</v>
      </c>
    </row>
    <row r="21" ht="35.1" customHeight="1" spans="1:5">
      <c r="A21" s="13">
        <v>19</v>
      </c>
      <c r="B21" s="14" t="s">
        <v>231</v>
      </c>
      <c r="C21" s="18" t="s">
        <v>232</v>
      </c>
      <c r="D21" s="16" t="s">
        <v>31</v>
      </c>
      <c r="E21" s="17" t="s">
        <v>233</v>
      </c>
    </row>
    <row r="22" ht="35.1" customHeight="1" spans="1:5">
      <c r="A22" s="13">
        <v>20</v>
      </c>
      <c r="B22" s="14" t="s">
        <v>234</v>
      </c>
      <c r="C22" s="15" t="s">
        <v>235</v>
      </c>
      <c r="D22" s="16" t="s">
        <v>31</v>
      </c>
      <c r="E22" s="19">
        <v>145.32</v>
      </c>
    </row>
    <row r="23" ht="35.1" customHeight="1" spans="1:5">
      <c r="A23" s="13">
        <v>21</v>
      </c>
      <c r="B23" s="14" t="s">
        <v>236</v>
      </c>
      <c r="C23" s="15" t="s">
        <v>237</v>
      </c>
      <c r="D23" s="16" t="s">
        <v>31</v>
      </c>
      <c r="E23" s="19">
        <v>109.52</v>
      </c>
    </row>
    <row r="24" ht="50.4" customHeight="1" spans="1:5">
      <c r="A24" s="13">
        <v>22</v>
      </c>
      <c r="B24" s="14" t="s">
        <v>238</v>
      </c>
      <c r="C24" s="15" t="s">
        <v>239</v>
      </c>
      <c r="D24" s="16" t="s">
        <v>240</v>
      </c>
      <c r="E24" s="19">
        <v>4.35798</v>
      </c>
    </row>
    <row r="25" ht="35.1" customHeight="1" spans="1:5">
      <c r="A25" s="13">
        <v>23</v>
      </c>
      <c r="B25" s="14" t="s">
        <v>241</v>
      </c>
      <c r="C25" s="18" t="s">
        <v>242</v>
      </c>
      <c r="D25" s="16" t="s">
        <v>240</v>
      </c>
      <c r="E25" s="19">
        <v>19.32</v>
      </c>
    </row>
    <row r="26" ht="35.1" customHeight="1" spans="1:5">
      <c r="A26" s="13">
        <v>24</v>
      </c>
      <c r="B26" s="14" t="s">
        <v>85</v>
      </c>
      <c r="C26" s="15" t="s">
        <v>243</v>
      </c>
      <c r="D26" s="16" t="s">
        <v>31</v>
      </c>
      <c r="E26" s="19">
        <v>36</v>
      </c>
    </row>
    <row r="27" ht="35.1" customHeight="1" spans="1:5">
      <c r="A27" s="20" t="s">
        <v>18</v>
      </c>
      <c r="B27" s="21"/>
      <c r="C27" s="21"/>
      <c r="D27" s="16" t="s">
        <v>17</v>
      </c>
      <c r="E27" s="19">
        <f>A26</f>
        <v>24</v>
      </c>
    </row>
  </sheetData>
  <autoFilter ref="A2:E27">
    <extLst/>
  </autoFilter>
  <mergeCells count="2">
    <mergeCell ref="A1:E1"/>
    <mergeCell ref="A27:C27"/>
  </mergeCells>
  <printOptions horizontalCentered="1"/>
  <pageMargins left="0.708661417322835" right="0.708661417322835" top="0.708661417322835" bottom="0.708661417322835" header="0.31496062992126" footer="0.31496062992126"/>
  <pageSetup paperSize="9" scale="76" fitToHeight="0" orientation="landscape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"/>
  <sheetViews>
    <sheetView tabSelected="1" view="pageBreakPreview" zoomScale="115" zoomScaleNormal="100" workbookViewId="0">
      <selection activeCell="C4" sqref="C4"/>
    </sheetView>
  </sheetViews>
  <sheetFormatPr defaultColWidth="8.9" defaultRowHeight="50.1" customHeight="1" outlineLevelRow="7" outlineLevelCol="4"/>
  <cols>
    <col min="1" max="1" width="7.1" customWidth="1"/>
    <col min="2" max="2" width="14.2" customWidth="1"/>
    <col min="3" max="3" width="26" customWidth="1"/>
    <col min="4" max="4" width="9.3" customWidth="1"/>
    <col min="5" max="5" width="9.4" customWidth="1"/>
    <col min="246" max="246" width="8.6" customWidth="1"/>
    <col min="247" max="247" width="23.4" customWidth="1"/>
    <col min="248" max="248" width="12.1" customWidth="1"/>
    <col min="249" max="249" width="17.1" customWidth="1"/>
    <col min="250" max="250" width="19" customWidth="1"/>
    <col min="251" max="251" width="23.6" customWidth="1"/>
    <col min="252" max="252" width="14" customWidth="1"/>
    <col min="502" max="502" width="8.6" customWidth="1"/>
    <col min="503" max="503" width="23.4" customWidth="1"/>
    <col min="504" max="504" width="12.1" customWidth="1"/>
    <col min="505" max="505" width="17.1" customWidth="1"/>
    <col min="506" max="506" width="19" customWidth="1"/>
    <col min="507" max="507" width="23.6" customWidth="1"/>
    <col min="508" max="508" width="14" customWidth="1"/>
    <col min="758" max="758" width="8.6" customWidth="1"/>
    <col min="759" max="759" width="23.4" customWidth="1"/>
    <col min="760" max="760" width="12.1" customWidth="1"/>
    <col min="761" max="761" width="17.1" customWidth="1"/>
    <col min="762" max="762" width="19" customWidth="1"/>
    <col min="763" max="763" width="23.6" customWidth="1"/>
    <col min="764" max="764" width="14" customWidth="1"/>
    <col min="1014" max="1014" width="8.6" customWidth="1"/>
    <col min="1015" max="1015" width="23.4" customWidth="1"/>
    <col min="1016" max="1016" width="12.1" customWidth="1"/>
    <col min="1017" max="1017" width="17.1" customWidth="1"/>
    <col min="1018" max="1018" width="19" customWidth="1"/>
    <col min="1019" max="1019" width="23.6" customWidth="1"/>
    <col min="1020" max="1020" width="14" customWidth="1"/>
    <col min="1270" max="1270" width="8.6" customWidth="1"/>
    <col min="1271" max="1271" width="23.4" customWidth="1"/>
    <col min="1272" max="1272" width="12.1" customWidth="1"/>
    <col min="1273" max="1273" width="17.1" customWidth="1"/>
    <col min="1274" max="1274" width="19" customWidth="1"/>
    <col min="1275" max="1275" width="23.6" customWidth="1"/>
    <col min="1276" max="1276" width="14" customWidth="1"/>
    <col min="1526" max="1526" width="8.6" customWidth="1"/>
    <col min="1527" max="1527" width="23.4" customWidth="1"/>
    <col min="1528" max="1528" width="12.1" customWidth="1"/>
    <col min="1529" max="1529" width="17.1" customWidth="1"/>
    <col min="1530" max="1530" width="19" customWidth="1"/>
    <col min="1531" max="1531" width="23.6" customWidth="1"/>
    <col min="1532" max="1532" width="14" customWidth="1"/>
    <col min="1782" max="1782" width="8.6" customWidth="1"/>
    <col min="1783" max="1783" width="23.4" customWidth="1"/>
    <col min="1784" max="1784" width="12.1" customWidth="1"/>
    <col min="1785" max="1785" width="17.1" customWidth="1"/>
    <col min="1786" max="1786" width="19" customWidth="1"/>
    <col min="1787" max="1787" width="23.6" customWidth="1"/>
    <col min="1788" max="1788" width="14" customWidth="1"/>
    <col min="2038" max="2038" width="8.6" customWidth="1"/>
    <col min="2039" max="2039" width="23.4" customWidth="1"/>
    <col min="2040" max="2040" width="12.1" customWidth="1"/>
    <col min="2041" max="2041" width="17.1" customWidth="1"/>
    <col min="2042" max="2042" width="19" customWidth="1"/>
    <col min="2043" max="2043" width="23.6" customWidth="1"/>
    <col min="2044" max="2044" width="14" customWidth="1"/>
    <col min="2294" max="2294" width="8.6" customWidth="1"/>
    <col min="2295" max="2295" width="23.4" customWidth="1"/>
    <col min="2296" max="2296" width="12.1" customWidth="1"/>
    <col min="2297" max="2297" width="17.1" customWidth="1"/>
    <col min="2298" max="2298" width="19" customWidth="1"/>
    <col min="2299" max="2299" width="23.6" customWidth="1"/>
    <col min="2300" max="2300" width="14" customWidth="1"/>
    <col min="2550" max="2550" width="8.6" customWidth="1"/>
    <col min="2551" max="2551" width="23.4" customWidth="1"/>
    <col min="2552" max="2552" width="12.1" customWidth="1"/>
    <col min="2553" max="2553" width="17.1" customWidth="1"/>
    <col min="2554" max="2554" width="19" customWidth="1"/>
    <col min="2555" max="2555" width="23.6" customWidth="1"/>
    <col min="2556" max="2556" width="14" customWidth="1"/>
    <col min="2806" max="2806" width="8.6" customWidth="1"/>
    <col min="2807" max="2807" width="23.4" customWidth="1"/>
    <col min="2808" max="2808" width="12.1" customWidth="1"/>
    <col min="2809" max="2809" width="17.1" customWidth="1"/>
    <col min="2810" max="2810" width="19" customWidth="1"/>
    <col min="2811" max="2811" width="23.6" customWidth="1"/>
    <col min="2812" max="2812" width="14" customWidth="1"/>
    <col min="3062" max="3062" width="8.6" customWidth="1"/>
    <col min="3063" max="3063" width="23.4" customWidth="1"/>
    <col min="3064" max="3064" width="12.1" customWidth="1"/>
    <col min="3065" max="3065" width="17.1" customWidth="1"/>
    <col min="3066" max="3066" width="19" customWidth="1"/>
    <col min="3067" max="3067" width="23.6" customWidth="1"/>
    <col min="3068" max="3068" width="14" customWidth="1"/>
    <col min="3318" max="3318" width="8.6" customWidth="1"/>
    <col min="3319" max="3319" width="23.4" customWidth="1"/>
    <col min="3320" max="3320" width="12.1" customWidth="1"/>
    <col min="3321" max="3321" width="17.1" customWidth="1"/>
    <col min="3322" max="3322" width="19" customWidth="1"/>
    <col min="3323" max="3323" width="23.6" customWidth="1"/>
    <col min="3324" max="3324" width="14" customWidth="1"/>
    <col min="3574" max="3574" width="8.6" customWidth="1"/>
    <col min="3575" max="3575" width="23.4" customWidth="1"/>
    <col min="3576" max="3576" width="12.1" customWidth="1"/>
    <col min="3577" max="3577" width="17.1" customWidth="1"/>
    <col min="3578" max="3578" width="19" customWidth="1"/>
    <col min="3579" max="3579" width="23.6" customWidth="1"/>
    <col min="3580" max="3580" width="14" customWidth="1"/>
    <col min="3830" max="3830" width="8.6" customWidth="1"/>
    <col min="3831" max="3831" width="23.4" customWidth="1"/>
    <col min="3832" max="3832" width="12.1" customWidth="1"/>
    <col min="3833" max="3833" width="17.1" customWidth="1"/>
    <col min="3834" max="3834" width="19" customWidth="1"/>
    <col min="3835" max="3835" width="23.6" customWidth="1"/>
    <col min="3836" max="3836" width="14" customWidth="1"/>
    <col min="4086" max="4086" width="8.6" customWidth="1"/>
    <col min="4087" max="4087" width="23.4" customWidth="1"/>
    <col min="4088" max="4088" width="12.1" customWidth="1"/>
    <col min="4089" max="4089" width="17.1" customWidth="1"/>
    <col min="4090" max="4090" width="19" customWidth="1"/>
    <col min="4091" max="4091" width="23.6" customWidth="1"/>
    <col min="4092" max="4092" width="14" customWidth="1"/>
    <col min="4342" max="4342" width="8.6" customWidth="1"/>
    <col min="4343" max="4343" width="23.4" customWidth="1"/>
    <col min="4344" max="4344" width="12.1" customWidth="1"/>
    <col min="4345" max="4345" width="17.1" customWidth="1"/>
    <col min="4346" max="4346" width="19" customWidth="1"/>
    <col min="4347" max="4347" width="23.6" customWidth="1"/>
    <col min="4348" max="4348" width="14" customWidth="1"/>
    <col min="4598" max="4598" width="8.6" customWidth="1"/>
    <col min="4599" max="4599" width="23.4" customWidth="1"/>
    <col min="4600" max="4600" width="12.1" customWidth="1"/>
    <col min="4601" max="4601" width="17.1" customWidth="1"/>
    <col min="4602" max="4602" width="19" customWidth="1"/>
    <col min="4603" max="4603" width="23.6" customWidth="1"/>
    <col min="4604" max="4604" width="14" customWidth="1"/>
    <col min="4854" max="4854" width="8.6" customWidth="1"/>
    <col min="4855" max="4855" width="23.4" customWidth="1"/>
    <col min="4856" max="4856" width="12.1" customWidth="1"/>
    <col min="4857" max="4857" width="17.1" customWidth="1"/>
    <col min="4858" max="4858" width="19" customWidth="1"/>
    <col min="4859" max="4859" width="23.6" customWidth="1"/>
    <col min="4860" max="4860" width="14" customWidth="1"/>
    <col min="5110" max="5110" width="8.6" customWidth="1"/>
    <col min="5111" max="5111" width="23.4" customWidth="1"/>
    <col min="5112" max="5112" width="12.1" customWidth="1"/>
    <col min="5113" max="5113" width="17.1" customWidth="1"/>
    <col min="5114" max="5114" width="19" customWidth="1"/>
    <col min="5115" max="5115" width="23.6" customWidth="1"/>
    <col min="5116" max="5116" width="14" customWidth="1"/>
    <col min="5366" max="5366" width="8.6" customWidth="1"/>
    <col min="5367" max="5367" width="23.4" customWidth="1"/>
    <col min="5368" max="5368" width="12.1" customWidth="1"/>
    <col min="5369" max="5369" width="17.1" customWidth="1"/>
    <col min="5370" max="5370" width="19" customWidth="1"/>
    <col min="5371" max="5371" width="23.6" customWidth="1"/>
    <col min="5372" max="5372" width="14" customWidth="1"/>
    <col min="5622" max="5622" width="8.6" customWidth="1"/>
    <col min="5623" max="5623" width="23.4" customWidth="1"/>
    <col min="5624" max="5624" width="12.1" customWidth="1"/>
    <col min="5625" max="5625" width="17.1" customWidth="1"/>
    <col min="5626" max="5626" width="19" customWidth="1"/>
    <col min="5627" max="5627" width="23.6" customWidth="1"/>
    <col min="5628" max="5628" width="14" customWidth="1"/>
    <col min="5878" max="5878" width="8.6" customWidth="1"/>
    <col min="5879" max="5879" width="23.4" customWidth="1"/>
    <col min="5880" max="5880" width="12.1" customWidth="1"/>
    <col min="5881" max="5881" width="17.1" customWidth="1"/>
    <col min="5882" max="5882" width="19" customWidth="1"/>
    <col min="5883" max="5883" width="23.6" customWidth="1"/>
    <col min="5884" max="5884" width="14" customWidth="1"/>
    <col min="6134" max="6134" width="8.6" customWidth="1"/>
    <col min="6135" max="6135" width="23.4" customWidth="1"/>
    <col min="6136" max="6136" width="12.1" customWidth="1"/>
    <col min="6137" max="6137" width="17.1" customWidth="1"/>
    <col min="6138" max="6138" width="19" customWidth="1"/>
    <col min="6139" max="6139" width="23.6" customWidth="1"/>
    <col min="6140" max="6140" width="14" customWidth="1"/>
    <col min="6390" max="6390" width="8.6" customWidth="1"/>
    <col min="6391" max="6391" width="23.4" customWidth="1"/>
    <col min="6392" max="6392" width="12.1" customWidth="1"/>
    <col min="6393" max="6393" width="17.1" customWidth="1"/>
    <col min="6394" max="6394" width="19" customWidth="1"/>
    <col min="6395" max="6395" width="23.6" customWidth="1"/>
    <col min="6396" max="6396" width="14" customWidth="1"/>
    <col min="6646" max="6646" width="8.6" customWidth="1"/>
    <col min="6647" max="6647" width="23.4" customWidth="1"/>
    <col min="6648" max="6648" width="12.1" customWidth="1"/>
    <col min="6649" max="6649" width="17.1" customWidth="1"/>
    <col min="6650" max="6650" width="19" customWidth="1"/>
    <col min="6651" max="6651" width="23.6" customWidth="1"/>
    <col min="6652" max="6652" width="14" customWidth="1"/>
    <col min="6902" max="6902" width="8.6" customWidth="1"/>
    <col min="6903" max="6903" width="23.4" customWidth="1"/>
    <col min="6904" max="6904" width="12.1" customWidth="1"/>
    <col min="6905" max="6905" width="17.1" customWidth="1"/>
    <col min="6906" max="6906" width="19" customWidth="1"/>
    <col min="6907" max="6907" width="23.6" customWidth="1"/>
    <col min="6908" max="6908" width="14" customWidth="1"/>
    <col min="7158" max="7158" width="8.6" customWidth="1"/>
    <col min="7159" max="7159" width="23.4" customWidth="1"/>
    <col min="7160" max="7160" width="12.1" customWidth="1"/>
    <col min="7161" max="7161" width="17.1" customWidth="1"/>
    <col min="7162" max="7162" width="19" customWidth="1"/>
    <col min="7163" max="7163" width="23.6" customWidth="1"/>
    <col min="7164" max="7164" width="14" customWidth="1"/>
    <col min="7414" max="7414" width="8.6" customWidth="1"/>
    <col min="7415" max="7415" width="23.4" customWidth="1"/>
    <col min="7416" max="7416" width="12.1" customWidth="1"/>
    <col min="7417" max="7417" width="17.1" customWidth="1"/>
    <col min="7418" max="7418" width="19" customWidth="1"/>
    <col min="7419" max="7419" width="23.6" customWidth="1"/>
    <col min="7420" max="7420" width="14" customWidth="1"/>
    <col min="7670" max="7670" width="8.6" customWidth="1"/>
    <col min="7671" max="7671" width="23.4" customWidth="1"/>
    <col min="7672" max="7672" width="12.1" customWidth="1"/>
    <col min="7673" max="7673" width="17.1" customWidth="1"/>
    <col min="7674" max="7674" width="19" customWidth="1"/>
    <col min="7675" max="7675" width="23.6" customWidth="1"/>
    <col min="7676" max="7676" width="14" customWidth="1"/>
    <col min="7926" max="7926" width="8.6" customWidth="1"/>
    <col min="7927" max="7927" width="23.4" customWidth="1"/>
    <col min="7928" max="7928" width="12.1" customWidth="1"/>
    <col min="7929" max="7929" width="17.1" customWidth="1"/>
    <col min="7930" max="7930" width="19" customWidth="1"/>
    <col min="7931" max="7931" width="23.6" customWidth="1"/>
    <col min="7932" max="7932" width="14" customWidth="1"/>
    <col min="8182" max="8182" width="8.6" customWidth="1"/>
    <col min="8183" max="8183" width="23.4" customWidth="1"/>
    <col min="8184" max="8184" width="12.1" customWidth="1"/>
    <col min="8185" max="8185" width="17.1" customWidth="1"/>
    <col min="8186" max="8186" width="19" customWidth="1"/>
    <col min="8187" max="8187" width="23.6" customWidth="1"/>
    <col min="8188" max="8188" width="14" customWidth="1"/>
    <col min="8438" max="8438" width="8.6" customWidth="1"/>
    <col min="8439" max="8439" width="23.4" customWidth="1"/>
    <col min="8440" max="8440" width="12.1" customWidth="1"/>
    <col min="8441" max="8441" width="17.1" customWidth="1"/>
    <col min="8442" max="8442" width="19" customWidth="1"/>
    <col min="8443" max="8443" width="23.6" customWidth="1"/>
    <col min="8444" max="8444" width="14" customWidth="1"/>
    <col min="8694" max="8694" width="8.6" customWidth="1"/>
    <col min="8695" max="8695" width="23.4" customWidth="1"/>
    <col min="8696" max="8696" width="12.1" customWidth="1"/>
    <col min="8697" max="8697" width="17.1" customWidth="1"/>
    <col min="8698" max="8698" width="19" customWidth="1"/>
    <col min="8699" max="8699" width="23.6" customWidth="1"/>
    <col min="8700" max="8700" width="14" customWidth="1"/>
    <col min="8950" max="8950" width="8.6" customWidth="1"/>
    <col min="8951" max="8951" width="23.4" customWidth="1"/>
    <col min="8952" max="8952" width="12.1" customWidth="1"/>
    <col min="8953" max="8953" width="17.1" customWidth="1"/>
    <col min="8954" max="8954" width="19" customWidth="1"/>
    <col min="8955" max="8955" width="23.6" customWidth="1"/>
    <col min="8956" max="8956" width="14" customWidth="1"/>
    <col min="9206" max="9206" width="8.6" customWidth="1"/>
    <col min="9207" max="9207" width="23.4" customWidth="1"/>
    <col min="9208" max="9208" width="12.1" customWidth="1"/>
    <col min="9209" max="9209" width="17.1" customWidth="1"/>
    <col min="9210" max="9210" width="19" customWidth="1"/>
    <col min="9211" max="9211" width="23.6" customWidth="1"/>
    <col min="9212" max="9212" width="14" customWidth="1"/>
    <col min="9462" max="9462" width="8.6" customWidth="1"/>
    <col min="9463" max="9463" width="23.4" customWidth="1"/>
    <col min="9464" max="9464" width="12.1" customWidth="1"/>
    <col min="9465" max="9465" width="17.1" customWidth="1"/>
    <col min="9466" max="9466" width="19" customWidth="1"/>
    <col min="9467" max="9467" width="23.6" customWidth="1"/>
    <col min="9468" max="9468" width="14" customWidth="1"/>
    <col min="9718" max="9718" width="8.6" customWidth="1"/>
    <col min="9719" max="9719" width="23.4" customWidth="1"/>
    <col min="9720" max="9720" width="12.1" customWidth="1"/>
    <col min="9721" max="9721" width="17.1" customWidth="1"/>
    <col min="9722" max="9722" width="19" customWidth="1"/>
    <col min="9723" max="9723" width="23.6" customWidth="1"/>
    <col min="9724" max="9724" width="14" customWidth="1"/>
    <col min="9974" max="9974" width="8.6" customWidth="1"/>
    <col min="9975" max="9975" width="23.4" customWidth="1"/>
    <col min="9976" max="9976" width="12.1" customWidth="1"/>
    <col min="9977" max="9977" width="17.1" customWidth="1"/>
    <col min="9978" max="9978" width="19" customWidth="1"/>
    <col min="9979" max="9979" width="23.6" customWidth="1"/>
    <col min="9980" max="9980" width="14" customWidth="1"/>
    <col min="10230" max="10230" width="8.6" customWidth="1"/>
    <col min="10231" max="10231" width="23.4" customWidth="1"/>
    <col min="10232" max="10232" width="12.1" customWidth="1"/>
    <col min="10233" max="10233" width="17.1" customWidth="1"/>
    <col min="10234" max="10234" width="19" customWidth="1"/>
    <col min="10235" max="10235" width="23.6" customWidth="1"/>
    <col min="10236" max="10236" width="14" customWidth="1"/>
    <col min="10486" max="10486" width="8.6" customWidth="1"/>
    <col min="10487" max="10487" width="23.4" customWidth="1"/>
    <col min="10488" max="10488" width="12.1" customWidth="1"/>
    <col min="10489" max="10489" width="17.1" customWidth="1"/>
    <col min="10490" max="10490" width="19" customWidth="1"/>
    <col min="10491" max="10491" width="23.6" customWidth="1"/>
    <col min="10492" max="10492" width="14" customWidth="1"/>
    <col min="10742" max="10742" width="8.6" customWidth="1"/>
    <col min="10743" max="10743" width="23.4" customWidth="1"/>
    <col min="10744" max="10744" width="12.1" customWidth="1"/>
    <col min="10745" max="10745" width="17.1" customWidth="1"/>
    <col min="10746" max="10746" width="19" customWidth="1"/>
    <col min="10747" max="10747" width="23.6" customWidth="1"/>
    <col min="10748" max="10748" width="14" customWidth="1"/>
    <col min="10998" max="10998" width="8.6" customWidth="1"/>
    <col min="10999" max="10999" width="23.4" customWidth="1"/>
    <col min="11000" max="11000" width="12.1" customWidth="1"/>
    <col min="11001" max="11001" width="17.1" customWidth="1"/>
    <col min="11002" max="11002" width="19" customWidth="1"/>
    <col min="11003" max="11003" width="23.6" customWidth="1"/>
    <col min="11004" max="11004" width="14" customWidth="1"/>
    <col min="11254" max="11254" width="8.6" customWidth="1"/>
    <col min="11255" max="11255" width="23.4" customWidth="1"/>
    <col min="11256" max="11256" width="12.1" customWidth="1"/>
    <col min="11257" max="11257" width="17.1" customWidth="1"/>
    <col min="11258" max="11258" width="19" customWidth="1"/>
    <col min="11259" max="11259" width="23.6" customWidth="1"/>
    <col min="11260" max="11260" width="14" customWidth="1"/>
    <col min="11510" max="11510" width="8.6" customWidth="1"/>
    <col min="11511" max="11511" width="23.4" customWidth="1"/>
    <col min="11512" max="11512" width="12.1" customWidth="1"/>
    <col min="11513" max="11513" width="17.1" customWidth="1"/>
    <col min="11514" max="11514" width="19" customWidth="1"/>
    <col min="11515" max="11515" width="23.6" customWidth="1"/>
    <col min="11516" max="11516" width="14" customWidth="1"/>
    <col min="11766" max="11766" width="8.6" customWidth="1"/>
    <col min="11767" max="11767" width="23.4" customWidth="1"/>
    <col min="11768" max="11768" width="12.1" customWidth="1"/>
    <col min="11769" max="11769" width="17.1" customWidth="1"/>
    <col min="11770" max="11770" width="19" customWidth="1"/>
    <col min="11771" max="11771" width="23.6" customWidth="1"/>
    <col min="11772" max="11772" width="14" customWidth="1"/>
    <col min="12022" max="12022" width="8.6" customWidth="1"/>
    <col min="12023" max="12023" width="23.4" customWidth="1"/>
    <col min="12024" max="12024" width="12.1" customWidth="1"/>
    <col min="12025" max="12025" width="17.1" customWidth="1"/>
    <col min="12026" max="12026" width="19" customWidth="1"/>
    <col min="12027" max="12027" width="23.6" customWidth="1"/>
    <col min="12028" max="12028" width="14" customWidth="1"/>
    <col min="12278" max="12278" width="8.6" customWidth="1"/>
    <col min="12279" max="12279" width="23.4" customWidth="1"/>
    <col min="12280" max="12280" width="12.1" customWidth="1"/>
    <col min="12281" max="12281" width="17.1" customWidth="1"/>
    <col min="12282" max="12282" width="19" customWidth="1"/>
    <col min="12283" max="12283" width="23.6" customWidth="1"/>
    <col min="12284" max="12284" width="14" customWidth="1"/>
    <col min="12534" max="12534" width="8.6" customWidth="1"/>
    <col min="12535" max="12535" width="23.4" customWidth="1"/>
    <col min="12536" max="12536" width="12.1" customWidth="1"/>
    <col min="12537" max="12537" width="17.1" customWidth="1"/>
    <col min="12538" max="12538" width="19" customWidth="1"/>
    <col min="12539" max="12539" width="23.6" customWidth="1"/>
    <col min="12540" max="12540" width="14" customWidth="1"/>
    <col min="12790" max="12790" width="8.6" customWidth="1"/>
    <col min="12791" max="12791" width="23.4" customWidth="1"/>
    <col min="12792" max="12792" width="12.1" customWidth="1"/>
    <col min="12793" max="12793" width="17.1" customWidth="1"/>
    <col min="12794" max="12794" width="19" customWidth="1"/>
    <col min="12795" max="12795" width="23.6" customWidth="1"/>
    <col min="12796" max="12796" width="14" customWidth="1"/>
    <col min="13046" max="13046" width="8.6" customWidth="1"/>
    <col min="13047" max="13047" width="23.4" customWidth="1"/>
    <col min="13048" max="13048" width="12.1" customWidth="1"/>
    <col min="13049" max="13049" width="17.1" customWidth="1"/>
    <col min="13050" max="13050" width="19" customWidth="1"/>
    <col min="13051" max="13051" width="23.6" customWidth="1"/>
    <col min="13052" max="13052" width="14" customWidth="1"/>
    <col min="13302" max="13302" width="8.6" customWidth="1"/>
    <col min="13303" max="13303" width="23.4" customWidth="1"/>
    <col min="13304" max="13304" width="12.1" customWidth="1"/>
    <col min="13305" max="13305" width="17.1" customWidth="1"/>
    <col min="13306" max="13306" width="19" customWidth="1"/>
    <col min="13307" max="13307" width="23.6" customWidth="1"/>
    <col min="13308" max="13308" width="14" customWidth="1"/>
    <col min="13558" max="13558" width="8.6" customWidth="1"/>
    <col min="13559" max="13559" width="23.4" customWidth="1"/>
    <col min="13560" max="13560" width="12.1" customWidth="1"/>
    <col min="13561" max="13561" width="17.1" customWidth="1"/>
    <col min="13562" max="13562" width="19" customWidth="1"/>
    <col min="13563" max="13563" width="23.6" customWidth="1"/>
    <col min="13564" max="13564" width="14" customWidth="1"/>
    <col min="13814" max="13814" width="8.6" customWidth="1"/>
    <col min="13815" max="13815" width="23.4" customWidth="1"/>
    <col min="13816" max="13816" width="12.1" customWidth="1"/>
    <col min="13817" max="13817" width="17.1" customWidth="1"/>
    <col min="13818" max="13818" width="19" customWidth="1"/>
    <col min="13819" max="13819" width="23.6" customWidth="1"/>
    <col min="13820" max="13820" width="14" customWidth="1"/>
    <col min="14070" max="14070" width="8.6" customWidth="1"/>
    <col min="14071" max="14071" width="23.4" customWidth="1"/>
    <col min="14072" max="14072" width="12.1" customWidth="1"/>
    <col min="14073" max="14073" width="17.1" customWidth="1"/>
    <col min="14074" max="14074" width="19" customWidth="1"/>
    <col min="14075" max="14075" width="23.6" customWidth="1"/>
    <col min="14076" max="14076" width="14" customWidth="1"/>
    <col min="14326" max="14326" width="8.6" customWidth="1"/>
    <col min="14327" max="14327" width="23.4" customWidth="1"/>
    <col min="14328" max="14328" width="12.1" customWidth="1"/>
    <col min="14329" max="14329" width="17.1" customWidth="1"/>
    <col min="14330" max="14330" width="19" customWidth="1"/>
    <col min="14331" max="14331" width="23.6" customWidth="1"/>
    <col min="14332" max="14332" width="14" customWidth="1"/>
    <col min="14582" max="14582" width="8.6" customWidth="1"/>
    <col min="14583" max="14583" width="23.4" customWidth="1"/>
    <col min="14584" max="14584" width="12.1" customWidth="1"/>
    <col min="14585" max="14585" width="17.1" customWidth="1"/>
    <col min="14586" max="14586" width="19" customWidth="1"/>
    <col min="14587" max="14587" width="23.6" customWidth="1"/>
    <col min="14588" max="14588" width="14" customWidth="1"/>
    <col min="14838" max="14838" width="8.6" customWidth="1"/>
    <col min="14839" max="14839" width="23.4" customWidth="1"/>
    <col min="14840" max="14840" width="12.1" customWidth="1"/>
    <col min="14841" max="14841" width="17.1" customWidth="1"/>
    <col min="14842" max="14842" width="19" customWidth="1"/>
    <col min="14843" max="14843" width="23.6" customWidth="1"/>
    <col min="14844" max="14844" width="14" customWidth="1"/>
    <col min="15094" max="15094" width="8.6" customWidth="1"/>
    <col min="15095" max="15095" width="23.4" customWidth="1"/>
    <col min="15096" max="15096" width="12.1" customWidth="1"/>
    <col min="15097" max="15097" width="17.1" customWidth="1"/>
    <col min="15098" max="15098" width="19" customWidth="1"/>
    <col min="15099" max="15099" width="23.6" customWidth="1"/>
    <col min="15100" max="15100" width="14" customWidth="1"/>
    <col min="15350" max="15350" width="8.6" customWidth="1"/>
    <col min="15351" max="15351" width="23.4" customWidth="1"/>
    <col min="15352" max="15352" width="12.1" customWidth="1"/>
    <col min="15353" max="15353" width="17.1" customWidth="1"/>
    <col min="15354" max="15354" width="19" customWidth="1"/>
    <col min="15355" max="15355" width="23.6" customWidth="1"/>
    <col min="15356" max="15356" width="14" customWidth="1"/>
    <col min="15606" max="15606" width="8.6" customWidth="1"/>
    <col min="15607" max="15607" width="23.4" customWidth="1"/>
    <col min="15608" max="15608" width="12.1" customWidth="1"/>
    <col min="15609" max="15609" width="17.1" customWidth="1"/>
    <col min="15610" max="15610" width="19" customWidth="1"/>
    <col min="15611" max="15611" width="23.6" customWidth="1"/>
    <col min="15612" max="15612" width="14" customWidth="1"/>
    <col min="15862" max="15862" width="8.6" customWidth="1"/>
    <col min="15863" max="15863" width="23.4" customWidth="1"/>
    <col min="15864" max="15864" width="12.1" customWidth="1"/>
    <col min="15865" max="15865" width="17.1" customWidth="1"/>
    <col min="15866" max="15866" width="19" customWidth="1"/>
    <col min="15867" max="15867" width="23.6" customWidth="1"/>
    <col min="15868" max="15868" width="14" customWidth="1"/>
    <col min="16118" max="16118" width="8.6" customWidth="1"/>
    <col min="16119" max="16119" width="23.4" customWidth="1"/>
    <col min="16120" max="16120" width="12.1" customWidth="1"/>
    <col min="16121" max="16121" width="17.1" customWidth="1"/>
    <col min="16122" max="16122" width="19" customWidth="1"/>
    <col min="16123" max="16123" width="23.6" customWidth="1"/>
    <col min="16124" max="16124" width="14" customWidth="1"/>
  </cols>
  <sheetData>
    <row r="1" ht="39.9" customHeight="1" spans="1:5">
      <c r="A1" s="1" t="s">
        <v>244</v>
      </c>
      <c r="B1" s="2"/>
      <c r="C1" s="2"/>
      <c r="D1" s="2"/>
      <c r="E1" s="2"/>
    </row>
    <row r="2" ht="39.9" customHeight="1" spans="1:5">
      <c r="A2" s="3" t="s">
        <v>4</v>
      </c>
      <c r="B2" s="3" t="s">
        <v>5</v>
      </c>
      <c r="C2" s="4" t="s">
        <v>245</v>
      </c>
      <c r="D2" s="3" t="s">
        <v>6</v>
      </c>
      <c r="E2" s="3" t="s">
        <v>7</v>
      </c>
    </row>
    <row r="3" ht="53.4" customHeight="1" spans="1:5">
      <c r="A3" s="3">
        <v>1</v>
      </c>
      <c r="B3" s="4" t="s">
        <v>246</v>
      </c>
      <c r="C3" s="5" t="s">
        <v>247</v>
      </c>
      <c r="D3" s="6" t="s">
        <v>17</v>
      </c>
      <c r="E3" s="7">
        <v>1</v>
      </c>
    </row>
    <row r="4" ht="53.4" customHeight="1" spans="1:5">
      <c r="A4" s="3">
        <v>2</v>
      </c>
      <c r="B4" s="4" t="s">
        <v>248</v>
      </c>
      <c r="C4" s="5" t="s">
        <v>249</v>
      </c>
      <c r="D4" s="6" t="s">
        <v>17</v>
      </c>
      <c r="E4" s="7">
        <v>1</v>
      </c>
    </row>
    <row r="5" ht="54" customHeight="1" spans="1:5">
      <c r="A5" s="3">
        <v>3</v>
      </c>
      <c r="B5" s="4" t="s">
        <v>250</v>
      </c>
      <c r="C5" s="5" t="s">
        <v>251</v>
      </c>
      <c r="D5" s="6" t="s">
        <v>17</v>
      </c>
      <c r="E5" s="7">
        <v>1</v>
      </c>
    </row>
    <row r="6" ht="54" customHeight="1" spans="1:5">
      <c r="A6" s="3">
        <v>4</v>
      </c>
      <c r="B6" s="4" t="s">
        <v>252</v>
      </c>
      <c r="C6" s="5" t="s">
        <v>253</v>
      </c>
      <c r="D6" s="6" t="s">
        <v>17</v>
      </c>
      <c r="E6" s="7">
        <v>1</v>
      </c>
    </row>
    <row r="7" ht="54" customHeight="1" spans="1:5">
      <c r="A7" s="3">
        <v>5</v>
      </c>
      <c r="B7" s="4" t="s">
        <v>254</v>
      </c>
      <c r="C7" s="5" t="s">
        <v>255</v>
      </c>
      <c r="D7" s="6" t="s">
        <v>17</v>
      </c>
      <c r="E7" s="7">
        <v>1</v>
      </c>
    </row>
    <row r="8" ht="39.9" customHeight="1" spans="1:5">
      <c r="A8" s="8" t="s">
        <v>18</v>
      </c>
      <c r="B8" s="9"/>
      <c r="C8" s="9"/>
      <c r="D8" s="6" t="s">
        <v>17</v>
      </c>
      <c r="E8" s="10">
        <f>SUM(E3:E7)</f>
        <v>5</v>
      </c>
    </row>
  </sheetData>
  <mergeCells count="2">
    <mergeCell ref="A1:E1"/>
    <mergeCell ref="A8:B8"/>
  </mergeCells>
  <printOptions horizontalCentered="1"/>
  <pageMargins left="0.708661417322835" right="0.708661417322835" top="0.78740157480315" bottom="0.78740157480315" header="0.31496062992126" footer="0.31496062992126"/>
  <pageSetup paperSize="9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汇总</vt:lpstr>
      <vt:lpstr>1层外立面</vt:lpstr>
      <vt:lpstr>2层</vt:lpstr>
      <vt:lpstr>3层加建</vt:lpstr>
      <vt:lpstr>专项费用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娇</cp:lastModifiedBy>
  <dcterms:created xsi:type="dcterms:W3CDTF">2019-09-19T07:07:00Z</dcterms:created>
  <cp:lastPrinted>2023-03-15T03:34:00Z</cp:lastPrinted>
  <dcterms:modified xsi:type="dcterms:W3CDTF">2023-03-15T06:48:58Z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E62F0F19455E40469345EF10BAABB39B</vt:lpwstr>
  </property>
  <property fmtid="{D5CDD505-2E9C-101B-9397-08002B2CF9AE}" pid="3" name="KSOProductBuildVer">
    <vt:lpwstr>2052-11.1.0.12980</vt:lpwstr>
  </property>
</Properties>
</file>